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mbarnhart\Documents\Mike's Webpage Documents\"/>
    </mc:Choice>
  </mc:AlternateContent>
  <xr:revisionPtr revIDLastSave="0" documentId="8_{CE6D0E69-A456-45A3-AB6B-6440D94147A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District Profile Report" sheetId="4" r:id="rId1"/>
    <sheet name="District Data" sheetId="1" r:id="rId2"/>
    <sheet name="Similar District Data" sheetId="2" r:id="rId3"/>
    <sheet name="Statewide Data" sheetId="3" r:id="rId4"/>
    <sheet name="Names" sheetId="5" state="hidden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4" l="1"/>
  <c r="I76" i="4" s="1"/>
  <c r="H6" i="4"/>
  <c r="H10" i="4" s="1"/>
  <c r="G6" i="4"/>
  <c r="G11" i="4" s="1"/>
  <c r="I11" i="4" l="1"/>
  <c r="I15" i="4"/>
  <c r="I19" i="4"/>
  <c r="I23" i="4"/>
  <c r="I28" i="4"/>
  <c r="I33" i="4"/>
  <c r="I37" i="4"/>
  <c r="I41" i="4"/>
  <c r="I46" i="4"/>
  <c r="I50" i="4"/>
  <c r="I55" i="4"/>
  <c r="I60" i="4"/>
  <c r="I64" i="4"/>
  <c r="I68" i="4"/>
  <c r="I73" i="4"/>
  <c r="I12" i="4"/>
  <c r="I16" i="4"/>
  <c r="I20" i="4"/>
  <c r="I25" i="4"/>
  <c r="I29" i="4"/>
  <c r="I34" i="4"/>
  <c r="I38" i="4"/>
  <c r="I42" i="4"/>
  <c r="I47" i="4"/>
  <c r="I51" i="4"/>
  <c r="I56" i="4"/>
  <c r="I61" i="4"/>
  <c r="I65" i="4"/>
  <c r="I69" i="4"/>
  <c r="I74" i="4"/>
  <c r="I13" i="4"/>
  <c r="I17" i="4"/>
  <c r="I21" i="4"/>
  <c r="I26" i="4"/>
  <c r="I30" i="4"/>
  <c r="I35" i="4"/>
  <c r="I39" i="4"/>
  <c r="I43" i="4"/>
  <c r="I48" i="4"/>
  <c r="I53" i="4"/>
  <c r="I57" i="4"/>
  <c r="I62" i="4"/>
  <c r="I66" i="4"/>
  <c r="I70" i="4"/>
  <c r="I75" i="4"/>
  <c r="I14" i="4"/>
  <c r="I18" i="4"/>
  <c r="I22" i="4"/>
  <c r="I27" i="4"/>
  <c r="I31" i="4"/>
  <c r="I36" i="4"/>
  <c r="I40" i="4"/>
  <c r="I44" i="4"/>
  <c r="I49" i="4"/>
  <c r="I54" i="4"/>
  <c r="I58" i="4"/>
  <c r="I63" i="4"/>
  <c r="I67" i="4"/>
  <c r="I72" i="4"/>
  <c r="H15" i="4"/>
  <c r="H23" i="4"/>
  <c r="H28" i="4"/>
  <c r="H37" i="4"/>
  <c r="H46" i="4"/>
  <c r="H55" i="4"/>
  <c r="H64" i="4"/>
  <c r="H73" i="4"/>
  <c r="H12" i="4"/>
  <c r="H16" i="4"/>
  <c r="H20" i="4"/>
  <c r="H25" i="4"/>
  <c r="H29" i="4"/>
  <c r="H34" i="4"/>
  <c r="H38" i="4"/>
  <c r="H42" i="4"/>
  <c r="H47" i="4"/>
  <c r="H51" i="4"/>
  <c r="H56" i="4"/>
  <c r="H61" i="4"/>
  <c r="H65" i="4"/>
  <c r="H69" i="4"/>
  <c r="H74" i="4"/>
  <c r="H11" i="4"/>
  <c r="H19" i="4"/>
  <c r="H33" i="4"/>
  <c r="H41" i="4"/>
  <c r="H50" i="4"/>
  <c r="H60" i="4"/>
  <c r="H68" i="4"/>
  <c r="H13" i="4"/>
  <c r="H17" i="4"/>
  <c r="H21" i="4"/>
  <c r="H26" i="4"/>
  <c r="H30" i="4"/>
  <c r="H35" i="4"/>
  <c r="H39" i="4"/>
  <c r="H43" i="4"/>
  <c r="H48" i="4"/>
  <c r="H53" i="4"/>
  <c r="H57" i="4"/>
  <c r="H62" i="4"/>
  <c r="H66" i="4"/>
  <c r="H70" i="4"/>
  <c r="H75" i="4"/>
  <c r="H14" i="4"/>
  <c r="H18" i="4"/>
  <c r="H22" i="4"/>
  <c r="H27" i="4"/>
  <c r="H31" i="4"/>
  <c r="H36" i="4"/>
  <c r="H40" i="4"/>
  <c r="H44" i="4"/>
  <c r="H49" i="4"/>
  <c r="H54" i="4"/>
  <c r="H58" i="4"/>
  <c r="H63" i="4"/>
  <c r="H67" i="4"/>
  <c r="H72" i="4"/>
  <c r="H76" i="4"/>
  <c r="G15" i="4"/>
  <c r="G23" i="4"/>
  <c r="G37" i="4"/>
  <c r="G46" i="4"/>
  <c r="G55" i="4"/>
  <c r="G64" i="4"/>
  <c r="G68" i="4"/>
  <c r="G12" i="4"/>
  <c r="G16" i="4"/>
  <c r="G20" i="4"/>
  <c r="G25" i="4"/>
  <c r="G29" i="4"/>
  <c r="G34" i="4"/>
  <c r="G38" i="4"/>
  <c r="G42" i="4"/>
  <c r="G47" i="4"/>
  <c r="G51" i="4"/>
  <c r="G56" i="4"/>
  <c r="G61" i="4"/>
  <c r="G65" i="4"/>
  <c r="G69" i="4"/>
  <c r="G74" i="4"/>
  <c r="G13" i="4"/>
  <c r="G17" i="4"/>
  <c r="G21" i="4"/>
  <c r="G26" i="4"/>
  <c r="G30" i="4"/>
  <c r="G35" i="4"/>
  <c r="G39" i="4"/>
  <c r="G43" i="4"/>
  <c r="G48" i="4"/>
  <c r="G53" i="4"/>
  <c r="G57" i="4"/>
  <c r="G62" i="4"/>
  <c r="G66" i="4"/>
  <c r="G70" i="4"/>
  <c r="G75" i="4"/>
  <c r="G19" i="4"/>
  <c r="G28" i="4"/>
  <c r="G33" i="4"/>
  <c r="G41" i="4"/>
  <c r="G50" i="4"/>
  <c r="G60" i="4"/>
  <c r="G73" i="4"/>
  <c r="G14" i="4"/>
  <c r="G18" i="4"/>
  <c r="G22" i="4"/>
  <c r="G27" i="4"/>
  <c r="G31" i="4"/>
  <c r="G36" i="4"/>
  <c r="G40" i="4"/>
  <c r="G44" i="4"/>
  <c r="G49" i="4"/>
  <c r="G54" i="4"/>
  <c r="G58" i="4"/>
  <c r="G63" i="4"/>
  <c r="G67" i="4"/>
  <c r="G72" i="4"/>
  <c r="G76" i="4"/>
  <c r="I10" i="4"/>
  <c r="G10" i="4"/>
  <c r="F76" i="4"/>
  <c r="F75" i="4"/>
  <c r="F74" i="4"/>
  <c r="F73" i="4"/>
  <c r="F72" i="4"/>
  <c r="F70" i="4"/>
  <c r="F69" i="4"/>
  <c r="F68" i="4"/>
  <c r="F67" i="4"/>
  <c r="F66" i="4"/>
  <c r="F65" i="4"/>
  <c r="F64" i="4"/>
  <c r="F63" i="4"/>
  <c r="F62" i="4"/>
  <c r="F61" i="4"/>
  <c r="F60" i="4"/>
  <c r="F58" i="4"/>
  <c r="F57" i="4"/>
  <c r="F56" i="4"/>
  <c r="F55" i="4"/>
  <c r="F54" i="4"/>
  <c r="F53" i="4"/>
  <c r="F51" i="4"/>
  <c r="F50" i="4"/>
  <c r="F49" i="4"/>
  <c r="F48" i="4"/>
  <c r="F47" i="4"/>
  <c r="F46" i="4"/>
  <c r="F44" i="4"/>
  <c r="F43" i="4"/>
  <c r="F42" i="4"/>
  <c r="F41" i="4"/>
  <c r="F40" i="4"/>
  <c r="F39" i="4"/>
  <c r="F38" i="4"/>
  <c r="F37" i="4"/>
  <c r="F36" i="4"/>
  <c r="F35" i="4"/>
  <c r="F34" i="4"/>
  <c r="F33" i="4"/>
  <c r="F27" i="4"/>
  <c r="F28" i="4"/>
  <c r="F26" i="4"/>
  <c r="F31" i="4"/>
  <c r="F30" i="4"/>
  <c r="F29" i="4"/>
  <c r="F25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D6" i="4"/>
  <c r="E76" i="4" l="1"/>
  <c r="E72" i="4"/>
  <c r="E67" i="4"/>
  <c r="E58" i="4"/>
  <c r="E40" i="4"/>
  <c r="E22" i="4"/>
  <c r="E75" i="4"/>
  <c r="E70" i="4"/>
  <c r="E66" i="4"/>
  <c r="E62" i="4"/>
  <c r="E57" i="4"/>
  <c r="E53" i="4"/>
  <c r="E48" i="4"/>
  <c r="E43" i="4"/>
  <c r="E39" i="4"/>
  <c r="E35" i="4"/>
  <c r="E30" i="4"/>
  <c r="E26" i="4"/>
  <c r="E21" i="4"/>
  <c r="E17" i="4"/>
  <c r="E13" i="4"/>
  <c r="E69" i="4"/>
  <c r="E65" i="4"/>
  <c r="E61" i="4"/>
  <c r="E56" i="4"/>
  <c r="E51" i="4"/>
  <c r="E47" i="4"/>
  <c r="E42" i="4"/>
  <c r="E38" i="4"/>
  <c r="E34" i="4"/>
  <c r="E29" i="4"/>
  <c r="E25" i="4"/>
  <c r="E20" i="4"/>
  <c r="E16" i="4"/>
  <c r="E12" i="4"/>
  <c r="E68" i="4"/>
  <c r="E64" i="4"/>
  <c r="E60" i="4"/>
  <c r="E55" i="4"/>
  <c r="E50" i="4"/>
  <c r="E46" i="4"/>
  <c r="E41" i="4"/>
  <c r="E37" i="4"/>
  <c r="E33" i="4"/>
  <c r="E28" i="4"/>
  <c r="E23" i="4"/>
  <c r="E19" i="4"/>
  <c r="E15" i="4"/>
  <c r="E11" i="4"/>
  <c r="E63" i="4"/>
  <c r="E54" i="4"/>
  <c r="E49" i="4"/>
  <c r="E44" i="4"/>
  <c r="E36" i="4"/>
  <c r="E31" i="4"/>
  <c r="E27" i="4"/>
  <c r="E18" i="4"/>
  <c r="E14" i="4"/>
  <c r="E74" i="4"/>
  <c r="E73" i="4"/>
  <c r="D75" i="4"/>
  <c r="D70" i="4"/>
  <c r="D67" i="4"/>
  <c r="D63" i="4"/>
  <c r="D57" i="4"/>
  <c r="D53" i="4"/>
  <c r="D48" i="4"/>
  <c r="D43" i="4"/>
  <c r="D39" i="4"/>
  <c r="D35" i="4"/>
  <c r="D30" i="4"/>
  <c r="D26" i="4"/>
  <c r="D21" i="4"/>
  <c r="D17" i="4"/>
  <c r="D13" i="4"/>
  <c r="D74" i="4"/>
  <c r="D69" i="4"/>
  <c r="D66" i="4"/>
  <c r="D61" i="4"/>
  <c r="D56" i="4"/>
  <c r="D51" i="4"/>
  <c r="D47" i="4"/>
  <c r="D38" i="4"/>
  <c r="D34" i="4"/>
  <c r="D29" i="4"/>
  <c r="D25" i="4"/>
  <c r="D16" i="4"/>
  <c r="D73" i="4"/>
  <c r="D65" i="4"/>
  <c r="D55" i="4"/>
  <c r="D46" i="4"/>
  <c r="D37" i="4"/>
  <c r="D28" i="4"/>
  <c r="D19" i="4"/>
  <c r="D11" i="4"/>
  <c r="D62" i="4"/>
  <c r="D58" i="4"/>
  <c r="D49" i="4"/>
  <c r="D40" i="4"/>
  <c r="D31" i="4"/>
  <c r="D22" i="4"/>
  <c r="D14" i="4"/>
  <c r="D42" i="4"/>
  <c r="D20" i="4"/>
  <c r="D12" i="4"/>
  <c r="D68" i="4"/>
  <c r="D60" i="4"/>
  <c r="D50" i="4"/>
  <c r="D41" i="4"/>
  <c r="D33" i="4"/>
  <c r="D23" i="4"/>
  <c r="D15" i="4"/>
  <c r="D72" i="4"/>
  <c r="D64" i="4"/>
  <c r="D54" i="4"/>
  <c r="D44" i="4"/>
  <c r="D36" i="4"/>
  <c r="D27" i="4"/>
  <c r="D18" i="4"/>
  <c r="D10" i="4"/>
  <c r="D76" i="4"/>
  <c r="E10" i="4"/>
  <c r="D8" i="4" l="1"/>
</calcChain>
</file>

<file path=xl/sharedStrings.xml><?xml version="1.0" encoding="utf-8"?>
<sst xmlns="http://schemas.openxmlformats.org/spreadsheetml/2006/main" count="2867" uniqueCount="812">
  <si>
    <t>District</t>
  </si>
  <si>
    <t>IRN</t>
  </si>
  <si>
    <t>Ada Ex Vill SD, Hardin</t>
  </si>
  <si>
    <t>NA</t>
  </si>
  <si>
    <t>Adena Local SD, Ross</t>
  </si>
  <si>
    <t>Akron City SD, Summit</t>
  </si>
  <si>
    <t>Alexander Local SD, Athens</t>
  </si>
  <si>
    <t>Allen East Local SD, Allen</t>
  </si>
  <si>
    <t>Alliance City SD, Stark</t>
  </si>
  <si>
    <t>Amanda-Clearcreek Local SD, Fairfield</t>
  </si>
  <si>
    <t>Amherst Ex Vill SD, Lorain</t>
  </si>
  <si>
    <t>Anna Local SD, Shelby</t>
  </si>
  <si>
    <t>Ansonia Local SD, Darke</t>
  </si>
  <si>
    <t>Anthony Wayne Local SD, Lucas</t>
  </si>
  <si>
    <t>Antwerp Local SD, Paulding</t>
  </si>
  <si>
    <t>Arcadia Local SD, Hancock</t>
  </si>
  <si>
    <t>Arcanum Butler Local SD, Darke</t>
  </si>
  <si>
    <t>Archbold-Area Local SD, Fulton</t>
  </si>
  <si>
    <t>Arlington Local SD, Hancock</t>
  </si>
  <si>
    <t>Ashland City SD, Ashland</t>
  </si>
  <si>
    <t>Ashtabula Area City SD, Ashtabula</t>
  </si>
  <si>
    <t>Athens City SD, Athens</t>
  </si>
  <si>
    <t>Aurora City SD, Portage</t>
  </si>
  <si>
    <t>Austintown Local SD, Mahoning</t>
  </si>
  <si>
    <t>Avon Lake City SD, Lorain</t>
  </si>
  <si>
    <t>Avon Local SD, Lorain</t>
  </si>
  <si>
    <t>Ayersville Local SD, Defiance</t>
  </si>
  <si>
    <t>Barberton City SD, Summit</t>
  </si>
  <si>
    <t>Barnesville Ex Vill SD, Belmont</t>
  </si>
  <si>
    <t>Batavia Local SD, Clermont</t>
  </si>
  <si>
    <t>Bath Local SD, Allen</t>
  </si>
  <si>
    <t>Bay Village City SD, Cuyahoga</t>
  </si>
  <si>
    <t>Beachwood City SD, Cuyahoga</t>
  </si>
  <si>
    <t>Beaver Local SD, Columbiana</t>
  </si>
  <si>
    <t>Beavercreek City SD, Greene</t>
  </si>
  <si>
    <t>Bedford City SD, Cuyahoga</t>
  </si>
  <si>
    <t>Bellaire Local SD, Belmont</t>
  </si>
  <si>
    <t>Bellefontaine City SD, Logan</t>
  </si>
  <si>
    <t>Bellevue City SD, Huron</t>
  </si>
  <si>
    <t>Belpre City SD, Washington</t>
  </si>
  <si>
    <t>Benjamin Logan Local SD, Logan</t>
  </si>
  <si>
    <t>Benton Carroll Salem Local S, Ottawa</t>
  </si>
  <si>
    <t>Berea City SD, Cuyahoga</t>
  </si>
  <si>
    <t>Berkshire Local SD, Geauga</t>
  </si>
  <si>
    <t>Berne Union Local SD, Fairfield</t>
  </si>
  <si>
    <t>Bethel Local SD, Miami</t>
  </si>
  <si>
    <t>Bethel-Tate Local SD, Clermont</t>
  </si>
  <si>
    <t>Bexley City SD, Franklin</t>
  </si>
  <si>
    <t>Big Walnut Local SD, Delaware</t>
  </si>
  <si>
    <t>Black River Local SD, Medina</t>
  </si>
  <si>
    <t>Blanchester Local SD, Clinton</t>
  </si>
  <si>
    <t>Bloom Carroll Local SD, Fairfield</t>
  </si>
  <si>
    <t>Bloom-Vernon Local SD, Scioto</t>
  </si>
  <si>
    <t>Bloomfield-Mespo Local SD, Trumbull</t>
  </si>
  <si>
    <t>Bluffton Ex Vill SD, Allen</t>
  </si>
  <si>
    <t>Boardman Local SD, Mahoning</t>
  </si>
  <si>
    <t>Botkins Local SD, Shelby</t>
  </si>
  <si>
    <t>Bowling Green City SD, Wood</t>
  </si>
  <si>
    <t>Bradford Ex Vill SD, Miami</t>
  </si>
  <si>
    <t>Brecksville-Broadview Height, Cuyahoga</t>
  </si>
  <si>
    <t>Bridgeport Ex Vill SD, Belmont</t>
  </si>
  <si>
    <t>Bright Local SD, Highland</t>
  </si>
  <si>
    <t>Bristol Local SD, Trumbull</t>
  </si>
  <si>
    <t>Brookfield Local SD, Trumbull</t>
  </si>
  <si>
    <t>Brooklyn City SD, Cuyahoga</t>
  </si>
  <si>
    <t>Brookville Local SD, Montgomery</t>
  </si>
  <si>
    <t>Brown Local SD, Carroll</t>
  </si>
  <si>
    <t>Brunswick City SD, Medina</t>
  </si>
  <si>
    <t>Bryan City SD, Williams</t>
  </si>
  <si>
    <t>Buckeye Central Local SD, Crawford</t>
  </si>
  <si>
    <t>Buckeye Local SD, Ashtabula</t>
  </si>
  <si>
    <t>Buckeye Local SD, Jefferson</t>
  </si>
  <si>
    <t>Buckeye Local SD, Medina</t>
  </si>
  <si>
    <t>Buckeye Valley Local SD, Delaware</t>
  </si>
  <si>
    <t>Bucyrus City SD, Crawford</t>
  </si>
  <si>
    <t>Caldwell Ex Vill SD, Noble</t>
  </si>
  <si>
    <t>Cambridge City SD, Guernsey</t>
  </si>
  <si>
    <t>Campbell City SD, Mahoning</t>
  </si>
  <si>
    <t>Canal Winchester Local SD, Franklin</t>
  </si>
  <si>
    <t>Canfield Local SD, Mahoning</t>
  </si>
  <si>
    <t>Canton City SD, Stark</t>
  </si>
  <si>
    <t>Canton Local SD, Stark</t>
  </si>
  <si>
    <t>Cardinal Local SD, Geauga</t>
  </si>
  <si>
    <t>Cardington-Lincoln Local SD, Morrow</t>
  </si>
  <si>
    <t>Carey Ex Vill SD, Wyandot</t>
  </si>
  <si>
    <t>Carlisle Local SD, Warren</t>
  </si>
  <si>
    <t>Carrollton Ex Vill SD, Carroll</t>
  </si>
  <si>
    <t>Cedar Cliff Local SD, Greene</t>
  </si>
  <si>
    <t>Celina City SD, Mercer</t>
  </si>
  <si>
    <t>Centerburg Local SD, Knox</t>
  </si>
  <si>
    <t>Centerville City SD, Montgomery</t>
  </si>
  <si>
    <t>Central Local SD, Defiance</t>
  </si>
  <si>
    <t>Chagrin Falls Ex Vill SD, Cuyahoga</t>
  </si>
  <si>
    <t>Champion Local SD, Trumbull</t>
  </si>
  <si>
    <t>Chardon Local SD, Geauga</t>
  </si>
  <si>
    <t>Chesapeake Union Ex Vill SD, Lawrence</t>
  </si>
  <si>
    <t>Chillicothe City SD, Ross</t>
  </si>
  <si>
    <t>Chippewa Local SD, Wayne</t>
  </si>
  <si>
    <t>Cincinnati City SD, Hamilton</t>
  </si>
  <si>
    <t>Circleville City SD, Pickaway</t>
  </si>
  <si>
    <t>Clark-Shawnee Local SD, Clark</t>
  </si>
  <si>
    <t>Clay Local SD, Scioto</t>
  </si>
  <si>
    <t>Claymont City SD, Tuscarawas</t>
  </si>
  <si>
    <t>Clear Fork Valley Local SD, Richland</t>
  </si>
  <si>
    <t>Clearview Local SD, Lorain</t>
  </si>
  <si>
    <t>Clermont-Northeastern Local, Clermont</t>
  </si>
  <si>
    <t>Cleveland Hts-Univ Hts City, Cuyahoga</t>
  </si>
  <si>
    <t>Cleveland Municipal SD, Cuyahoga</t>
  </si>
  <si>
    <t>Clinton-Massie Local SD, Clinton</t>
  </si>
  <si>
    <t>Cloverleaf Local SD, Medina</t>
  </si>
  <si>
    <t>Clyde-Green Springs Ex Vill, Sandusky</t>
  </si>
  <si>
    <t>Coldwater Ex Vill SD, Mercer</t>
  </si>
  <si>
    <t>Colonel Crawford Local SD, Crawford</t>
  </si>
  <si>
    <t>Columbia Local SD, Lorain</t>
  </si>
  <si>
    <t>Columbiana Ex Vill SD, Columbiana</t>
  </si>
  <si>
    <t>Columbus City SD, Franklin</t>
  </si>
  <si>
    <t>Columbus Grove Local SD, Putnam</t>
  </si>
  <si>
    <t>Conneaut Area City SD, Ashtabula</t>
  </si>
  <si>
    <t>Conotton Valley Union Local, Harrison</t>
  </si>
  <si>
    <t>Continental Local SD, Putnam</t>
  </si>
  <si>
    <t>Copley-Fairlawn City SD, Summit</t>
  </si>
  <si>
    <t>Cory-Rawson Local SD, Hancock</t>
  </si>
  <si>
    <t>Coshocton City SD, Coshocton</t>
  </si>
  <si>
    <t>Coventry Local SD, Summit</t>
  </si>
  <si>
    <t>Covington Ex Vill SD, Miami</t>
  </si>
  <si>
    <t>Crestline Ex Vill SD, Crawford</t>
  </si>
  <si>
    <t>Crestview Local SD, Columbiana</t>
  </si>
  <si>
    <t>Crestview Local SD, Richland</t>
  </si>
  <si>
    <t>Crestview Local SD, Van Wert</t>
  </si>
  <si>
    <t>Crestwood Local SD, Portage</t>
  </si>
  <si>
    <t>Crooksville Ex Vill SD, Perry</t>
  </si>
  <si>
    <t>Cuyahoga Falls City SD, Summit</t>
  </si>
  <si>
    <t>Cuyahoga Heights Local SD, Cuyahoga</t>
  </si>
  <si>
    <t>Dalton Local SD, Wayne</t>
  </si>
  <si>
    <t>Danbury Local SD, Ottawa</t>
  </si>
  <si>
    <t>Danville Local SD, Knox</t>
  </si>
  <si>
    <t>Dawson-Bryant Local SD, Lawrence</t>
  </si>
  <si>
    <t>Dayton City SD, Montgomery</t>
  </si>
  <si>
    <t>Deer Park Community City SD, Hamilton</t>
  </si>
  <si>
    <t>Defiance City SD, Defiance</t>
  </si>
  <si>
    <t>Delaware City SD, Delaware</t>
  </si>
  <si>
    <t>Delphos City SD, Allen</t>
  </si>
  <si>
    <t>Dover City SD, Tuscarawas</t>
  </si>
  <si>
    <t>Dublin City SD, Franklin</t>
  </si>
  <si>
    <t>East Cleveland City SD, Cuyahoga</t>
  </si>
  <si>
    <t>East Clinton Local SD, Clinton</t>
  </si>
  <si>
    <t>East Guernsey Local SD, Guernsey</t>
  </si>
  <si>
    <t>East Holmes Local SD, Holmes</t>
  </si>
  <si>
    <t>East Knox Local SD, Knox</t>
  </si>
  <si>
    <t>East Liverpool City SD, Columbiana</t>
  </si>
  <si>
    <t>East Muskingum Local SD, Muskingum</t>
  </si>
  <si>
    <t>East Palestine City SD, Columbiana</t>
  </si>
  <si>
    <t>Eastern Local SD, Brown</t>
  </si>
  <si>
    <t>Eastern Local SD, Meigs</t>
  </si>
  <si>
    <t>Eastern Local SD, Pike</t>
  </si>
  <si>
    <t>Eastwood Local SD, Wood</t>
  </si>
  <si>
    <t>Eaton Community Schools City, Preble</t>
  </si>
  <si>
    <t>Edgerton Local SD, Williams</t>
  </si>
  <si>
    <t>Edgewood City SD, Butler</t>
  </si>
  <si>
    <t>Edison Local SD, Erie</t>
  </si>
  <si>
    <t>Edison Local SD, Jefferson</t>
  </si>
  <si>
    <t>Edon-Northwest Local SD, Williams</t>
  </si>
  <si>
    <t>Elgin Local SD, Marion</t>
  </si>
  <si>
    <t>Elida Local SD, Allen</t>
  </si>
  <si>
    <t>Elmwood Local SD, Wood</t>
  </si>
  <si>
    <t>Elyria City SD, Lorain</t>
  </si>
  <si>
    <t>Euclid City SD, Cuyahoga</t>
  </si>
  <si>
    <t>Evergreen Local SD, Fulton</t>
  </si>
  <si>
    <t>Fairbanks Local SD, Union</t>
  </si>
  <si>
    <t>Fairborn City SD, Greene</t>
  </si>
  <si>
    <t>Fairfield City SD, Butler</t>
  </si>
  <si>
    <t>Fairfield Local SD, Highland</t>
  </si>
  <si>
    <t>Fairfield Union Local SD, Fairfield</t>
  </si>
  <si>
    <t>Fairland Local SD, Lawrence</t>
  </si>
  <si>
    <t>Fairlawn Local SD, Shelby</t>
  </si>
  <si>
    <t>Fairless Local SD, Stark</t>
  </si>
  <si>
    <t>Fairport Harbor Ex Vill SD, Lake</t>
  </si>
  <si>
    <t>Fairview Park City SD, Cuyahoga</t>
  </si>
  <si>
    <t>Fayette Local SD, Fulton</t>
  </si>
  <si>
    <t>Fayetteville-Perry Local SD, Brown</t>
  </si>
  <si>
    <t>Federal Hocking Local SD, Athens</t>
  </si>
  <si>
    <t>Felicity-Franklin Local SD, Clermont</t>
  </si>
  <si>
    <t>Field Local SD, Portage</t>
  </si>
  <si>
    <t>Findlay City SD, Hancock</t>
  </si>
  <si>
    <t>Finneytown Local SD, Hamilton</t>
  </si>
  <si>
    <t>Firelands Local SD, Lorain</t>
  </si>
  <si>
    <t>Forest Hills Local SD, Hamilton</t>
  </si>
  <si>
    <t>Fort Frye Local SD, Washington</t>
  </si>
  <si>
    <t>Fort Loramie Local SD, Shelby</t>
  </si>
  <si>
    <t>Fort Recovery Local SD, Mercer</t>
  </si>
  <si>
    <t>Fostoria City SD, Seneca</t>
  </si>
  <si>
    <t>Franklin City SD, Warren</t>
  </si>
  <si>
    <t>Franklin Local SD, Muskingum</t>
  </si>
  <si>
    <t>Franklin-Monroe Local SD, Darke</t>
  </si>
  <si>
    <t>Fredericktown Local SD, Knox</t>
  </si>
  <si>
    <t>Fremont City SD, Sandusky</t>
  </si>
  <si>
    <t>Frontier Local SD, Washington</t>
  </si>
  <si>
    <t>Gahanna-Jefferson City SD, Franklin</t>
  </si>
  <si>
    <t>Galion City SD, Crawford</t>
  </si>
  <si>
    <t>Gallia County Local SD, Gallia</t>
  </si>
  <si>
    <t>Gallipolis City SD, Gallia</t>
  </si>
  <si>
    <t>Garaway Local SD, Tuscarawas</t>
  </si>
  <si>
    <t>Garfield Heights City SD, Cuyahoga</t>
  </si>
  <si>
    <t>Geneva Area City SD, Ashtabula</t>
  </si>
  <si>
    <t>Genoa Area Local SD, Ottawa</t>
  </si>
  <si>
    <t>Georgetown Ex Vill SD, Brown</t>
  </si>
  <si>
    <t>Gibsonburg Ex Vill SD, Sandusky</t>
  </si>
  <si>
    <t>Girard City SD, Trumbull</t>
  </si>
  <si>
    <t>Goshen Local SD, Clermont</t>
  </si>
  <si>
    <t>Graham Local SD, Champaign</t>
  </si>
  <si>
    <t>Grand Valley Local SD, Ashtabula</t>
  </si>
  <si>
    <t>Grandview Heights City SD, Franklin</t>
  </si>
  <si>
    <t>Granville Ex Vill SD, Licking</t>
  </si>
  <si>
    <t>Green Local SD, Scioto</t>
  </si>
  <si>
    <t>Green Local SD, Summit</t>
  </si>
  <si>
    <t>Green Local SD, Wayne</t>
  </si>
  <si>
    <t>Greeneview Local SD, Greene</t>
  </si>
  <si>
    <t>Greenfield Ex Vill SD, Highland</t>
  </si>
  <si>
    <t>Greenon Local SD, Clark</t>
  </si>
  <si>
    <t>Greenville City SD, Darke</t>
  </si>
  <si>
    <t>Groveport Madison Local SD, Franklin</t>
  </si>
  <si>
    <t>Hamilton City SD, Butler</t>
  </si>
  <si>
    <t>Hamilton Local SD, Franklin</t>
  </si>
  <si>
    <t>Hardin Northern Local SD, Hardin</t>
  </si>
  <si>
    <t>Hardin-Houston Local SD, Shelby</t>
  </si>
  <si>
    <t>Harrison Hills City SD, Harrison</t>
  </si>
  <si>
    <t>Heath City SD, Licking</t>
  </si>
  <si>
    <t>Hicksville Ex Vill SD, Defiance</t>
  </si>
  <si>
    <t>Highland Local SD, Medina</t>
  </si>
  <si>
    <t>Highland Local SD, Morrow</t>
  </si>
  <si>
    <t>Hilliard City SD, Franklin</t>
  </si>
  <si>
    <t>Hillsboro City SD, Highland</t>
  </si>
  <si>
    <t>Hillsdale Local SD, Ashland</t>
  </si>
  <si>
    <t>Holgate Local SD, Henry</t>
  </si>
  <si>
    <t>Hopewell-Loudon Local SD, Seneca</t>
  </si>
  <si>
    <t>Howland Local SD, Trumbull</t>
  </si>
  <si>
    <t>Hubbard Ex Vill SD, Trumbull</t>
  </si>
  <si>
    <t>Huber Heights City SD, Montgomery</t>
  </si>
  <si>
    <t>Hudson City SD, Summit</t>
  </si>
  <si>
    <t>Huntington Local SD, Ross</t>
  </si>
  <si>
    <t>Huron City SD, Erie</t>
  </si>
  <si>
    <t>Independence Local SD, Cuyahoga</t>
  </si>
  <si>
    <t>Indian Creek Local SD, Jefferson</t>
  </si>
  <si>
    <t>Indian Hill Ex Vill SD, Hamilton</t>
  </si>
  <si>
    <t>Indian Lake Local SD, Logan</t>
  </si>
  <si>
    <t>Indian Valley Local SD, Tuscarawas</t>
  </si>
  <si>
    <t>Ironton City SD, Lawrence</t>
  </si>
  <si>
    <t>Jackson Center Local SD, Shelby</t>
  </si>
  <si>
    <t>Jackson City SD, Jackson</t>
  </si>
  <si>
    <t>Jackson Local SD, Stark</t>
  </si>
  <si>
    <t>Jackson-Milton Local SD, Mahoning</t>
  </si>
  <si>
    <t>James A Garfield Local SD, Portage</t>
  </si>
  <si>
    <t>Jefferson Area Local SD, Ashtabula</t>
  </si>
  <si>
    <t>Jefferson Local SD, Madison</t>
  </si>
  <si>
    <t>Jefferson Township Local SD, Montgomery</t>
  </si>
  <si>
    <t>Jennings Local SD, Putnam</t>
  </si>
  <si>
    <t>Johnstown-Monroe Local SD, Licking</t>
  </si>
  <si>
    <t>Jonathan Alder Local SD, Madison</t>
  </si>
  <si>
    <t>Joseph Badger Local SD, Trumbull</t>
  </si>
  <si>
    <t>Kalida Local SD, Putnam</t>
  </si>
  <si>
    <t>Kenston Local SD, Geauga</t>
  </si>
  <si>
    <t>Kent City SD, Portage</t>
  </si>
  <si>
    <t>Kenton City SD, Hardin</t>
  </si>
  <si>
    <t>Kettering City SD, Montgomery</t>
  </si>
  <si>
    <t>Keystone Local SD, Lorain</t>
  </si>
  <si>
    <t>Kings Local SD, Warren</t>
  </si>
  <si>
    <t>Kirtland Local SD, Lake</t>
  </si>
  <si>
    <t>La Brae Local SD, Trumbull</t>
  </si>
  <si>
    <t>Lake Local SD, Stark</t>
  </si>
  <si>
    <t>Lake Local SD, Wood</t>
  </si>
  <si>
    <t>Lakeview Local SD, Trumbull</t>
  </si>
  <si>
    <t>Lakewood City SD, Cuyahoga</t>
  </si>
  <si>
    <t>Lakewood Local SD, Licking</t>
  </si>
  <si>
    <t>Lakota Local SD, Butler</t>
  </si>
  <si>
    <t>Lakota Local SD, Sandusky</t>
  </si>
  <si>
    <t>Lancaster City SD, Fairfield</t>
  </si>
  <si>
    <t>Lebanon City SD, Warren</t>
  </si>
  <si>
    <t>Leetonia Ex Vill SD, Columbiana</t>
  </si>
  <si>
    <t>Leipsic Local SD, Putnam</t>
  </si>
  <si>
    <t>Lexington Local SD, Richland</t>
  </si>
  <si>
    <t>Liberty Benton Local SD, Hancock</t>
  </si>
  <si>
    <t>Liberty Center Local SD, Henry</t>
  </si>
  <si>
    <t>Liberty Local SD, Trumbull</t>
  </si>
  <si>
    <t>Liberty Union-Thurston Local, Fairfield</t>
  </si>
  <si>
    <t>Licking Heights Local SD, Licking</t>
  </si>
  <si>
    <t>Licking Valley Local SD, Licking</t>
  </si>
  <si>
    <t>Lima City SD, Allen</t>
  </si>
  <si>
    <t>Lincolnview Local SD, Van Wert</t>
  </si>
  <si>
    <t>Lisbon Ex Vill SD, Columbiana</t>
  </si>
  <si>
    <t>Little Miami Local SD, Warren</t>
  </si>
  <si>
    <t>Lockland City SD, Hamilton</t>
  </si>
  <si>
    <t>Logan Elm Local SD, Pickaway</t>
  </si>
  <si>
    <t>Logan-Hocking Local SD, Hocking</t>
  </si>
  <si>
    <t>London City SD, Madison</t>
  </si>
  <si>
    <t>Lorain City SD, Lorain</t>
  </si>
  <si>
    <t>Lordstown Local SD, Trumbull</t>
  </si>
  <si>
    <t>Loudonville-Perrysville Ex V, Ashland</t>
  </si>
  <si>
    <t>Louisville City SD, Stark</t>
  </si>
  <si>
    <t>Loveland City SD, Hamilton</t>
  </si>
  <si>
    <t>Lowellville Local SD, Mahoning</t>
  </si>
  <si>
    <t>Lucas Local SD, Richland</t>
  </si>
  <si>
    <t>Lynchburg-Clay Local SD, Highland</t>
  </si>
  <si>
    <t>Mad River Local SD, Montgomery</t>
  </si>
  <si>
    <t>Madeira City SD, Hamilton</t>
  </si>
  <si>
    <t>Madison Local SD, Butler</t>
  </si>
  <si>
    <t>Madison Local SD, Lake</t>
  </si>
  <si>
    <t>Madison Local SD, Richland</t>
  </si>
  <si>
    <t>Madison-Plains Local SD, Madison</t>
  </si>
  <si>
    <t>Manchester Local SD, Adams</t>
  </si>
  <si>
    <t>Manchester Local SD, Summit</t>
  </si>
  <si>
    <t>Mansfield City SD, Richland</t>
  </si>
  <si>
    <t>Maple Heights City SD, Cuyahoga</t>
  </si>
  <si>
    <t>Mapleton Local SD, Ashland</t>
  </si>
  <si>
    <t>Maplewood Local SD, Trumbull</t>
  </si>
  <si>
    <t>Margaretta Local SD, Erie</t>
  </si>
  <si>
    <t>Mariemont City SD, Hamilton</t>
  </si>
  <si>
    <t>Marietta City SD, Washington</t>
  </si>
  <si>
    <t>Marion City SD, Marion</t>
  </si>
  <si>
    <t>Marion Local SD, Mercer</t>
  </si>
  <si>
    <t>Marlington Local SD, Stark</t>
  </si>
  <si>
    <t>Martins Ferry City SD, Belmont</t>
  </si>
  <si>
    <t>Marysville Ex Vill SD, Union</t>
  </si>
  <si>
    <t>Mason City SD, Warren</t>
  </si>
  <si>
    <t>Massillon City SD, Stark</t>
  </si>
  <si>
    <t>Mathews Local SD, Trumbull</t>
  </si>
  <si>
    <t>Maumee City SD, Lucas</t>
  </si>
  <si>
    <t>Mayfield City SD, Cuyahoga</t>
  </si>
  <si>
    <t>Maysville Local SD, Muskingum</t>
  </si>
  <si>
    <t>McComb Local SD, Hancock</t>
  </si>
  <si>
    <t>McDonald Local SD, Trumbull</t>
  </si>
  <si>
    <t>Mechanicsburg Ex Vill SD, Champaign</t>
  </si>
  <si>
    <t>Medina City SD, Medina</t>
  </si>
  <si>
    <t>Meigs Local SD, Meigs</t>
  </si>
  <si>
    <t>Mentor Ex Vill SD, Lake</t>
  </si>
  <si>
    <t>Miami East Local SD, Miami</t>
  </si>
  <si>
    <t>Miami Trace Local SD, Fayette</t>
  </si>
  <si>
    <t>Miamisburg City SD, Montgomery</t>
  </si>
  <si>
    <t>Middletown City SD, Butler</t>
  </si>
  <si>
    <t>Midview Local SD, Lorain</t>
  </si>
  <si>
    <t>Milford Ex Vill SD, Clermont</t>
  </si>
  <si>
    <t>Millcreek-West Unity Local S, Williams</t>
  </si>
  <si>
    <t>Miller City-New Cleveland Lo, Putnam</t>
  </si>
  <si>
    <t>Milton-Union Ex Vill SD, Miami</t>
  </si>
  <si>
    <t>Minerva Local SD, Stark</t>
  </si>
  <si>
    <t>Minford Local SD, Scioto</t>
  </si>
  <si>
    <t>Minster Local SD, Auglaize</t>
  </si>
  <si>
    <t>Mississinawa Valley Local SD, Darke</t>
  </si>
  <si>
    <t>Mogadore Local SD, Summit</t>
  </si>
  <si>
    <t>Mohawk Local SD, Wyandot</t>
  </si>
  <si>
    <t>Monroe Local SD, Butler</t>
  </si>
  <si>
    <t>Monroeville Local SD, Huron</t>
  </si>
  <si>
    <t>Montpelier Ex Vill SD, Williams</t>
  </si>
  <si>
    <t>Morgan Local SD, Morgan</t>
  </si>
  <si>
    <t>Mount Gilead Ex Vill SD, Morrow</t>
  </si>
  <si>
    <t>Mount Healthy City SD, Hamilton</t>
  </si>
  <si>
    <t>Mount Vernon City SD, Knox</t>
  </si>
  <si>
    <t>Napoleon City SD, Henry</t>
  </si>
  <si>
    <t>National Trail Local SD, Preble</t>
  </si>
  <si>
    <t>Nelsonville-York City SD, Athens</t>
  </si>
  <si>
    <t>New Albany-Plain Local SD, Franklin</t>
  </si>
  <si>
    <t>New Boston Local SD, Scioto</t>
  </si>
  <si>
    <t>New Bremen Local SD, Auglaize</t>
  </si>
  <si>
    <t>New Knoxville Local SD, Auglaize</t>
  </si>
  <si>
    <t>New Lebanon Local SD, Montgomery</t>
  </si>
  <si>
    <t>New Lexington City SD, Perry</t>
  </si>
  <si>
    <t>New London Local SD, Huron</t>
  </si>
  <si>
    <t>New Miami Local SD, Butler</t>
  </si>
  <si>
    <t>New Philadelphia City SD, Tuscarawas</t>
  </si>
  <si>
    <t>New Richmond Ex Vill SD, Clermont</t>
  </si>
  <si>
    <t>New Riegel Local SD, Seneca</t>
  </si>
  <si>
    <t>Newark City SD, Licking</t>
  </si>
  <si>
    <t>Newbury Local SD, Geauga</t>
  </si>
  <si>
    <t>Newcomerstown Ex Vill SD, Tuscarawas</t>
  </si>
  <si>
    <t>Newton Falls Ex Vill SD, Trumbull</t>
  </si>
  <si>
    <t>Newton Local SD, Miami</t>
  </si>
  <si>
    <t>Niles City SD, Trumbull</t>
  </si>
  <si>
    <t>Noble Local SD, Noble</t>
  </si>
  <si>
    <t>Nordonia Hills City SD, Summit</t>
  </si>
  <si>
    <t>North Baltimore Local SD, Wood</t>
  </si>
  <si>
    <t>North Canton City SD, Stark</t>
  </si>
  <si>
    <t>North Central Local SD, Williams</t>
  </si>
  <si>
    <t>North College Hill City SD, Hamilton</t>
  </si>
  <si>
    <t>North Fork Local SD, Licking</t>
  </si>
  <si>
    <t>North Olmsted City SD, Cuyahoga</t>
  </si>
  <si>
    <t>North Ridgeville City SD, Lorain</t>
  </si>
  <si>
    <t>North Royalton City SD, Cuyahoga</t>
  </si>
  <si>
    <t>North Union Local SD, Union</t>
  </si>
  <si>
    <t>Northeastern Local SD, Clark</t>
  </si>
  <si>
    <t>Northeastern Local SD, Defiance</t>
  </si>
  <si>
    <t>Northern Local SD, Perry</t>
  </si>
  <si>
    <t>Northmont City SD, Montgomery</t>
  </si>
  <si>
    <t>Northmor Local SD, Morrow</t>
  </si>
  <si>
    <t>Northridge Local SD, Licking</t>
  </si>
  <si>
    <t>Northridge Local SD, Montgomery</t>
  </si>
  <si>
    <t>Northwest Local SD, Hamilton</t>
  </si>
  <si>
    <t>Northwest Local SD, Scioto</t>
  </si>
  <si>
    <t>Northwest Local SD, Stark</t>
  </si>
  <si>
    <t>Northwestern Local SD, Clark</t>
  </si>
  <si>
    <t>Northwestern Local SD, Wayne</t>
  </si>
  <si>
    <t>Northwood Local SD, Wood</t>
  </si>
  <si>
    <t>Norton City SD, Summit</t>
  </si>
  <si>
    <t>Norwalk City SD, Huron</t>
  </si>
  <si>
    <t>Norwayne Local SD, Wayne</t>
  </si>
  <si>
    <t>Norwood City SD, Hamilton</t>
  </si>
  <si>
    <t>Oak Hill Union Local SD, Jackson</t>
  </si>
  <si>
    <t>Oak Hills Local SD, Hamilton</t>
  </si>
  <si>
    <t>Oakwood City SD, Montgomery</t>
  </si>
  <si>
    <t>Oberlin City SD, Lorain</t>
  </si>
  <si>
    <t>Ohio Valley Local SD, Adams</t>
  </si>
  <si>
    <t>Old Fort Local SD, Seneca</t>
  </si>
  <si>
    <t>Olentangy Local SD, Delaware</t>
  </si>
  <si>
    <t>Olmsted Falls City SD, Cuyahoga</t>
  </si>
  <si>
    <t>Ontario Local SD, Richland</t>
  </si>
  <si>
    <t>Orange City SD, Cuyahoga</t>
  </si>
  <si>
    <t>Oregon City SD, Lucas</t>
  </si>
  <si>
    <t>Orrville City SD, Wayne</t>
  </si>
  <si>
    <t>Osnaburg Local SD, Stark</t>
  </si>
  <si>
    <t>Otsego Local SD, Wood</t>
  </si>
  <si>
    <t>Ottawa Hills Local SD, Lucas</t>
  </si>
  <si>
    <t>Ottawa-Glandorf Local SD, Putnam</t>
  </si>
  <si>
    <t>Ottoville Local SD, Putnam</t>
  </si>
  <si>
    <t>Painsville City Local SD, Lake</t>
  </si>
  <si>
    <t>Paint Valley Local SD, Ross</t>
  </si>
  <si>
    <t>Pandora-Gilboa Local SD, Putnam</t>
  </si>
  <si>
    <t>Parkway Local SD, Mercer</t>
  </si>
  <si>
    <t>Parma City SD, Cuyahoga</t>
  </si>
  <si>
    <t>Patrick Henry Local SD, Henry</t>
  </si>
  <si>
    <t>Paulding Ex Vill SD, Paulding</t>
  </si>
  <si>
    <t>Perkins Local SD, Erie</t>
  </si>
  <si>
    <t>Perry Local SD, Allen</t>
  </si>
  <si>
    <t>Perry Local SD, Lake</t>
  </si>
  <si>
    <t>Perry Local SD, Stark</t>
  </si>
  <si>
    <t>Perrysburg Ex Vill SD, Wood</t>
  </si>
  <si>
    <t>Pettisville Local SD, Fulton</t>
  </si>
  <si>
    <t>Pickerington Local SD, Fairfield</t>
  </si>
  <si>
    <t>Pike-Delta-York Local SD, Fulton</t>
  </si>
  <si>
    <t>Piqua City SD, Miami</t>
  </si>
  <si>
    <t>Plain Local SD, Stark</t>
  </si>
  <si>
    <t>Pleasant Local SD, Marion</t>
  </si>
  <si>
    <t>Plymouth-Shiloh Local SD, Richland</t>
  </si>
  <si>
    <t>Poland Local SD, Mahoning</t>
  </si>
  <si>
    <t>Port Clinton City SD, Ottawa</t>
  </si>
  <si>
    <t>Portsmouth City SD, Scioto</t>
  </si>
  <si>
    <t>Preble-Shawnee Local SD, Preble</t>
  </si>
  <si>
    <t>Princeton City SD, Hamilton</t>
  </si>
  <si>
    <t>Pymatuning Valley Local SD, Ashtabula</t>
  </si>
  <si>
    <t>Ravenna City SD, Portage</t>
  </si>
  <si>
    <t>Reading Community City SD, Hamilton</t>
  </si>
  <si>
    <t>Revere Local SD, Summit</t>
  </si>
  <si>
    <t>Reynoldsburg City SD, Franklin</t>
  </si>
  <si>
    <t>Richmond Heights Local SD, Cuyahoga</t>
  </si>
  <si>
    <t>Ridgedale Local SD, Marion</t>
  </si>
  <si>
    <t>Ridgemont Local SD, Hardin</t>
  </si>
  <si>
    <t>Ridgewood Local SD, Coshocton</t>
  </si>
  <si>
    <t>Ripley-Union-Lewis Local SD, Brown</t>
  </si>
  <si>
    <t>Rittman Ex Vill SD, Wayne</t>
  </si>
  <si>
    <t>River Valley Local SD, Marion</t>
  </si>
  <si>
    <t>River View Local SD, Coshocton</t>
  </si>
  <si>
    <t>Riverdale Local SD, Hancock</t>
  </si>
  <si>
    <t>Riverside Local SD, Lake</t>
  </si>
  <si>
    <t>Riverside Local SD, Logan</t>
  </si>
  <si>
    <t>Rock Hill Local SD, Lawrence</t>
  </si>
  <si>
    <t>Rocky River City SD, Cuyahoga</t>
  </si>
  <si>
    <t>Rolling Hills Local SD, Guernsey</t>
  </si>
  <si>
    <t>Rootstown Local SD, Portage</t>
  </si>
  <si>
    <t>Ross Local SD, Butler</t>
  </si>
  <si>
    <t>Rossford Ex Vill SD, Wood</t>
  </si>
  <si>
    <t>Russia Local SD, Shelby</t>
  </si>
  <si>
    <t>Salem City SD, Columbiana</t>
  </si>
  <si>
    <t>Sandusky City SD, Erie</t>
  </si>
  <si>
    <t>Sandy Valley Local SD, Stark</t>
  </si>
  <si>
    <t>Scioto Valley Local SD, Pike</t>
  </si>
  <si>
    <t>Sebring Local SD, Mahoning</t>
  </si>
  <si>
    <t>Seneca East Local SD, Seneca</t>
  </si>
  <si>
    <t>Shadyside Local SD, Belmont</t>
  </si>
  <si>
    <t>Shaker Heights City SD, Cuyahoga</t>
  </si>
  <si>
    <t>Shawnee Local SD, Allen</t>
  </si>
  <si>
    <t>Sheffield-Sheffield Lake Cit, Lorain</t>
  </si>
  <si>
    <t>Shelby City SD, Richland</t>
  </si>
  <si>
    <t>Sidney City SD, Shelby</t>
  </si>
  <si>
    <t>Solon City SD, Cuyahoga</t>
  </si>
  <si>
    <t>South Central Local SD, Huron</t>
  </si>
  <si>
    <t>South Euclid-Lyndhurst City, Cuyahoga</t>
  </si>
  <si>
    <t>South Point Local SD, Lawrence</t>
  </si>
  <si>
    <t>South Range Local SD, Mahoning</t>
  </si>
  <si>
    <t>South-Western City SD, Franklin</t>
  </si>
  <si>
    <t>Southeast Local SD, Portage</t>
  </si>
  <si>
    <t>Southeast Local SD, Wayne</t>
  </si>
  <si>
    <t>Southeastern Local SD, Clark</t>
  </si>
  <si>
    <t>Southeastern Local SD, Ross</t>
  </si>
  <si>
    <t>Southern Local SD, Columbiana</t>
  </si>
  <si>
    <t>Southern Local SD, Meigs</t>
  </si>
  <si>
    <t>Southern Local SD, Perry</t>
  </si>
  <si>
    <t>Southington Local SD, Trumbull</t>
  </si>
  <si>
    <t>Southwest Licking Local SD, Licking</t>
  </si>
  <si>
    <t>Southwest Local SD, Hamilton</t>
  </si>
  <si>
    <t>Spencerville Local SD, Allen</t>
  </si>
  <si>
    <t>Springboro Community City SD, Warren</t>
  </si>
  <si>
    <t>Springfield City SD, Clark</t>
  </si>
  <si>
    <t>Springfield Local SD, Lucas</t>
  </si>
  <si>
    <t>Springfield Local SD, Mahoning</t>
  </si>
  <si>
    <t>Springfield Local SD, Summit</t>
  </si>
  <si>
    <t>St Bernard-Elmwood Place Cit, Hamilton</t>
  </si>
  <si>
    <t>St Clairsville-Richland City, Belmont</t>
  </si>
  <si>
    <t>St Henry Consolidated Local, Mercer</t>
  </si>
  <si>
    <t>St Marys City SD, Auglaize</t>
  </si>
  <si>
    <t>Steubenville City SD, Jefferson</t>
  </si>
  <si>
    <t>Stow-Munroe Falls City SD, Summit</t>
  </si>
  <si>
    <t>Strasburg-Franklin Local SD, Tuscarawas</t>
  </si>
  <si>
    <t>Streetsboro City SD, Portage</t>
  </si>
  <si>
    <t>Strongsville City SD, Cuyahoga</t>
  </si>
  <si>
    <t>Struthers City SD, Mahoning</t>
  </si>
  <si>
    <t>Stryker Local SD, Williams</t>
  </si>
  <si>
    <t>Sugarcreek Local SD, Greene</t>
  </si>
  <si>
    <t>Swanton Local SD, Fulton</t>
  </si>
  <si>
    <t>Switzerland Of Ohio Local SD, Monroe</t>
  </si>
  <si>
    <t>Sycamore Community City SD, Hamilton</t>
  </si>
  <si>
    <t>Sylvania City SD, Lucas</t>
  </si>
  <si>
    <t>Symmes Valley Local SD, Lawrence</t>
  </si>
  <si>
    <t>Talawanda City SD, Butler</t>
  </si>
  <si>
    <t>Tallmadge City SD, Summit</t>
  </si>
  <si>
    <t>Teays Valley Local SD, Pickaway</t>
  </si>
  <si>
    <t>Tecumseh Local SD, Clark</t>
  </si>
  <si>
    <t>Three Rivers Local SD, Hamilton</t>
  </si>
  <si>
    <t>Tiffin City SD, Seneca</t>
  </si>
  <si>
    <t>Tipp City Ex Vill SD, Miami</t>
  </si>
  <si>
    <t>Toledo City SD, Lucas</t>
  </si>
  <si>
    <t>Toronto City SD, Jefferson</t>
  </si>
  <si>
    <t>Tri-County North Local SD, Preble</t>
  </si>
  <si>
    <t>Tri-Valley Local SD, Muskingum</t>
  </si>
  <si>
    <t>Tri-Village Local SD, Darke</t>
  </si>
  <si>
    <t>Triad Local SD, Champaign</t>
  </si>
  <si>
    <t>Trimble Local SD, Athens</t>
  </si>
  <si>
    <t>Triway Local SD, Wayne</t>
  </si>
  <si>
    <t>Trotwood-Madison City SD, Montgomery</t>
  </si>
  <si>
    <t>Troy City SD, Miami</t>
  </si>
  <si>
    <t>Tuscarawas Valley Local SD, Tuscarawas</t>
  </si>
  <si>
    <t>Tuslaw Local SD, Stark</t>
  </si>
  <si>
    <t>Twin Valley Community Local, Preble</t>
  </si>
  <si>
    <t>Twinsburg City SD, Summit</t>
  </si>
  <si>
    <t>Union Local SD, Belmont</t>
  </si>
  <si>
    <t>Union Scioto Local SD, Ross</t>
  </si>
  <si>
    <t>United Local SD, Columbiana</t>
  </si>
  <si>
    <t>Upper Arlington City SD, Franklin</t>
  </si>
  <si>
    <t>Upper Sandusky Ex Vill SD, Wyandot</t>
  </si>
  <si>
    <t>Upper Scioto Valley Local SD, Hardin</t>
  </si>
  <si>
    <t>Urbana City SD, Champaign</t>
  </si>
  <si>
    <t>Valley Local SD, Scioto</t>
  </si>
  <si>
    <t>Valley View Local SD, Montgomery</t>
  </si>
  <si>
    <t>Van Buren Local SD, Hancock</t>
  </si>
  <si>
    <t>Van Wert City SD, Van Wert</t>
  </si>
  <si>
    <t>Vandalia-Butler City SD, Montgomery</t>
  </si>
  <si>
    <t>Vanlue Local SD, Hancock</t>
  </si>
  <si>
    <t>Vermilion Local SD, Erie</t>
  </si>
  <si>
    <t>Versailles Ex Vill SD, Darke</t>
  </si>
  <si>
    <t>Vinton County Local SD, Vinton</t>
  </si>
  <si>
    <t>Wadsworth City SD, Medina</t>
  </si>
  <si>
    <t>Walnut Township Local SD, Fairfield</t>
  </si>
  <si>
    <t>Wapakoneta City SD, Auglaize</t>
  </si>
  <si>
    <t>Warren City SD, Trumbull</t>
  </si>
  <si>
    <t>Warren Local SD, Washington</t>
  </si>
  <si>
    <t>Warrensville Heights City SD, Cuyahoga</t>
  </si>
  <si>
    <t>Washington Court House City, Fayette</t>
  </si>
  <si>
    <t>Washington Local SD, Lucas</t>
  </si>
  <si>
    <t>Washington-Nile Local SD, Scioto</t>
  </si>
  <si>
    <t>Waterloo Local SD, Portage</t>
  </si>
  <si>
    <t>Wauseon Ex Vill SD, Fulton</t>
  </si>
  <si>
    <t>Waverly City SD, Pike</t>
  </si>
  <si>
    <t>Wayne Local SD, Warren</t>
  </si>
  <si>
    <t>Wayne Trace Local SD, Paulding</t>
  </si>
  <si>
    <t>Waynesfield-Goshen Local SD, Auglaize</t>
  </si>
  <si>
    <t>Weathersfield Local SD, Trumbull</t>
  </si>
  <si>
    <t>Wellington Ex Vill SD, Lorain</t>
  </si>
  <si>
    <t>Wellston City SD, Jackson</t>
  </si>
  <si>
    <t>Wellsville Local SD, Columbiana</t>
  </si>
  <si>
    <t>West Branch Local SD, Mahoning</t>
  </si>
  <si>
    <t>West Carrollton City SD, Montgomery</t>
  </si>
  <si>
    <t>West Clermont Local SD, Clermont</t>
  </si>
  <si>
    <t>West Geauga Local SD, Geauga</t>
  </si>
  <si>
    <t>West Holmes Local SD, Holmes</t>
  </si>
  <si>
    <t>West Liberty-Salem Local SD, Champaign</t>
  </si>
  <si>
    <t>West Muskingum Local SD, Muskingum</t>
  </si>
  <si>
    <t>Western Brown Local SD, Brown</t>
  </si>
  <si>
    <t>Western Local SD, Pike</t>
  </si>
  <si>
    <t>Western Reserve Local SD, Huron</t>
  </si>
  <si>
    <t>Western Reserve Local SD, Mahoning</t>
  </si>
  <si>
    <t>Westerville City SD, Franklin</t>
  </si>
  <si>
    <t>Westfall Local SD, Pickaway</t>
  </si>
  <si>
    <t>Westlake City SD, Cuyahoga</t>
  </si>
  <si>
    <t>Wheelersburg Local SD, Scioto</t>
  </si>
  <si>
    <t>Whitehall City SD, Franklin</t>
  </si>
  <si>
    <t>Wickliffe City SD, Lake</t>
  </si>
  <si>
    <t>Willard City SD, Huron</t>
  </si>
  <si>
    <t>Williamsburg Local SD, Clermont</t>
  </si>
  <si>
    <t>Willoughby-Eastlake City SD, Lake</t>
  </si>
  <si>
    <t>Wilmington City SD, Clinton</t>
  </si>
  <si>
    <t>Windham Ex Vill SD, Portage</t>
  </si>
  <si>
    <t>Winton Woods City SD, Hamilton</t>
  </si>
  <si>
    <t>Wolf Creek Local SD, Washington</t>
  </si>
  <si>
    <t>Woodmore Local SD, Sandusky</t>
  </si>
  <si>
    <t>Woodridge Local SD, Summit</t>
  </si>
  <si>
    <t>Wooster City SD, Wayne</t>
  </si>
  <si>
    <t>Worthington City SD, Franklin</t>
  </si>
  <si>
    <t>Wynford Local SD, Crawford</t>
  </si>
  <si>
    <t>Wyoming City SD, Hamilton</t>
  </si>
  <si>
    <t>Xenia Community City SD, Greene</t>
  </si>
  <si>
    <t>Yellow Springs Ex Vill SD, Greene</t>
  </si>
  <si>
    <t>Youngstown City SD, Mahoning</t>
  </si>
  <si>
    <t>Zane Trace Local SD, Ross</t>
  </si>
  <si>
    <t>Zanesville City SD, Muskingum</t>
  </si>
  <si>
    <t xml:space="preserve">Ohio Department Of Education     </t>
  </si>
  <si>
    <t xml:space="preserve">District Profile Report For City, Exempted Village And Local School Districts for </t>
  </si>
  <si>
    <t>Comparison District 1</t>
  </si>
  <si>
    <t>Comparison District 2</t>
  </si>
  <si>
    <t>Comparison District 3</t>
  </si>
  <si>
    <t>Similar District Average</t>
  </si>
  <si>
    <t>Statewide average of Local, E.V., &amp; City Districts</t>
  </si>
  <si>
    <t>A - Demographic Data:</t>
  </si>
  <si>
    <t/>
  </si>
  <si>
    <t>B - Personnel Data:</t>
  </si>
  <si>
    <t xml:space="preserve"> </t>
  </si>
  <si>
    <t xml:space="preserve">C - Property Valuation And Tax Data: </t>
  </si>
  <si>
    <t>D - Local Effort Data:</t>
  </si>
  <si>
    <t>F - Revenue By Source Data:</t>
  </si>
  <si>
    <t>G - District Financial Status From Five Year Forecast Data:</t>
  </si>
  <si>
    <t>NAME</t>
  </si>
  <si>
    <t>Office of Budget and School Funding</t>
  </si>
  <si>
    <t>.</t>
  </si>
  <si>
    <t>Similar District OSFC 3-Year Valuation Per Pupil FY20</t>
  </si>
  <si>
    <t>E - Operating Expenditure Per Pupil Data:</t>
  </si>
  <si>
    <t xml:space="preserve">District Square Mileage FY21 </t>
  </si>
  <si>
    <t>District Pupil Density FY21</t>
  </si>
  <si>
    <t>District Total Average Daily Membership FY21</t>
  </si>
  <si>
    <t xml:space="preserve">District Total Year-End Enrollment FY21 </t>
  </si>
  <si>
    <t xml:space="preserve">District Asian Students As % Of Total FY21 </t>
  </si>
  <si>
    <t xml:space="preserve">District Pacific Islander Students As % Of Total FY21 </t>
  </si>
  <si>
    <t xml:space="preserve">District Black Students As % Of Total FY21 </t>
  </si>
  <si>
    <t xml:space="preserve">District American Indian/ Alaskan Native Students As % Of Total FY21 </t>
  </si>
  <si>
    <t xml:space="preserve">District Hispanic Students As % Of Total FY21 </t>
  </si>
  <si>
    <t xml:space="preserve">District White Students As % Of Total FY21 </t>
  </si>
  <si>
    <t xml:space="preserve">District Multiracial Students As % Of Total FY21 </t>
  </si>
  <si>
    <t>District Percent Of Disadvantaged Students FY21</t>
  </si>
  <si>
    <t>District Percent Of Students With Limited English Proficiency FY21</t>
  </si>
  <si>
    <t>District Percent Of Students With Disability FY21</t>
  </si>
  <si>
    <t>District Classroom Teacher Average Salary FY21</t>
  </si>
  <si>
    <t>District Percent Of Teachers With 0-4 Years Experience FY21</t>
  </si>
  <si>
    <t>District Percent Of Teachers With 4-10 Years Experience FY21</t>
  </si>
  <si>
    <t>District Percent Of Teachers With 10+ Years Experience FY21</t>
  </si>
  <si>
    <t>District FTE Number Of Administrators FY21</t>
  </si>
  <si>
    <t>District Administrator Average Salary FY21</t>
  </si>
  <si>
    <t>District Pupil Administrator Ratio FY21</t>
  </si>
  <si>
    <t>District Assessed Valuation Per Pupil TY20</t>
  </si>
  <si>
    <t>District Res/Agr Real Valuation As % Of Total TY20</t>
  </si>
  <si>
    <t>District All Other Real Valuation As % Of Total TY20</t>
  </si>
  <si>
    <t>District Public Utility Tangible Valuation As % Of Total TY20</t>
  </si>
  <si>
    <t>District Business Valuation As % Of Total TY20</t>
  </si>
  <si>
    <t>District Per Pupil Revenue Raised By 1 Mill Of Property Tax TY20</t>
  </si>
  <si>
    <t>District Total Property Tax Per Pupil TY20</t>
  </si>
  <si>
    <t>District Rollback Homestead Per Pupil FY21</t>
  </si>
  <si>
    <t>District OSFC 3-Year Valuation Per Pupil FY22</t>
  </si>
  <si>
    <t>District Ranking Of OSFC Valuation Per Pupil FY22</t>
  </si>
  <si>
    <t>District Median Income TY19</t>
  </si>
  <si>
    <t>District Average Income TY19</t>
  </si>
  <si>
    <t>District Current Operating Millage Incl JVS TY20</t>
  </si>
  <si>
    <t>District Class 1 Effective Millage Incl JVS TY20</t>
  </si>
  <si>
    <t>District Class 2 Effective Millage Incl JVS TY20</t>
  </si>
  <si>
    <t>District Inside Millage TY20</t>
  </si>
  <si>
    <t>District Income Tax Per Pupil FY21</t>
  </si>
  <si>
    <t>District Local Tax Effort Index FY21</t>
  </si>
  <si>
    <t>District Administrative Expenditure Per Pupil FY21</t>
  </si>
  <si>
    <t>District Building Operation Expenditure Per Pupil FY21</t>
  </si>
  <si>
    <t>District Instructional Expenditure Per Pupil FY21</t>
  </si>
  <si>
    <t>District Pupil Support Expenditure Per Pupil FY21</t>
  </si>
  <si>
    <t>District Staff Support Expenditure Per Pupil FY21</t>
  </si>
  <si>
    <t>District Total Expenditure Per Pupil FY21</t>
  </si>
  <si>
    <t>District State Revenue Per Pupil FY21</t>
  </si>
  <si>
    <t>District State Revenue As % Of Total FY21</t>
  </si>
  <si>
    <t>District Local Revenue Per Pupil FY21</t>
  </si>
  <si>
    <t>District Local Revenue As % Of Total FY21</t>
  </si>
  <si>
    <t>District Other Non-Tax Revenue Per Pupil FY21</t>
  </si>
  <si>
    <t>District Othe Non-Tax Revenue as % of Total FY21</t>
  </si>
  <si>
    <t>District Federal Revenue Per Pupil FY21</t>
  </si>
  <si>
    <t>District Federal Revenue As % Of Total FY21</t>
  </si>
  <si>
    <t>District Total Revenue Per Pupil FY21</t>
  </si>
  <si>
    <t>District Formula Funding Per Pupil FY21</t>
  </si>
  <si>
    <t>District Formula Funding As % Of Income Tax Liability FY21</t>
  </si>
  <si>
    <t>District Salaries As % Of Operating Expenditures FY21</t>
  </si>
  <si>
    <t>District Fringe Benefits As % Of Operating Expenditures FY21</t>
  </si>
  <si>
    <t>District Purchased Services As % Of Operating Expenditures FY21</t>
  </si>
  <si>
    <t>District Supplies &amp; Materials As % Of Operating Expenditures FY21</t>
  </si>
  <si>
    <t>District Other Expenses As % Of Operating Expenditures FY21</t>
  </si>
  <si>
    <t xml:space="preserve">SimilarDistrict Square Mileage FY21 </t>
  </si>
  <si>
    <t>Similar District Pupil Density FY21</t>
  </si>
  <si>
    <t>Similar District Total Average Daily Membership FY21</t>
  </si>
  <si>
    <t xml:space="preserve">Similar District Total Year-End Enrollment FY21 </t>
  </si>
  <si>
    <t xml:space="preserve">Similar District Asian Students As % Of Total FY21 </t>
  </si>
  <si>
    <t xml:space="preserve">Similar District Pacific Islander Students As % Of Total FY21 </t>
  </si>
  <si>
    <t xml:space="preserve">SimilarDistrict Black Students As % Of Total FY21 </t>
  </si>
  <si>
    <t xml:space="preserve">Similar District American Indian/ Alaskan Native Students As % Of Total FY21 </t>
  </si>
  <si>
    <t xml:space="preserve">Similar District Hispanic Students As % Of Total FY21 </t>
  </si>
  <si>
    <t xml:space="preserve">Similar District White Students As % Of Total FY21 </t>
  </si>
  <si>
    <t xml:space="preserve">Similar District Multiracial Students As % Of Total FY21 </t>
  </si>
  <si>
    <t>Similar District Percent Of Disadvantaged Students FY21</t>
  </si>
  <si>
    <t>Similar District Percent Of Students With Limited English Proficiency FY21</t>
  </si>
  <si>
    <t>Similar District Percent Of Students With Disability FY21</t>
  </si>
  <si>
    <t>Similar District Classroom Teacher Average Salary FY21</t>
  </si>
  <si>
    <t>Similar District Percent Of Teachers With 0-4 Years Experience FY21</t>
  </si>
  <si>
    <t>Similar District Percent Of Teachers With 4-10 Years Experience FY21</t>
  </si>
  <si>
    <t>Similar District Percent Of Teachers With 10+ Years Experience FY21</t>
  </si>
  <si>
    <t>Similar District FTE Number Of Administrators FY21</t>
  </si>
  <si>
    <t>Similar District Administrator Average Salary FY21</t>
  </si>
  <si>
    <t>Similar District Pupil Administrator Ratio FY21</t>
  </si>
  <si>
    <t>Similar District Assessed Valuation Per Pupil TY20</t>
  </si>
  <si>
    <t>Similar District Res/Agr Real Valuation As % Of Total TY20</t>
  </si>
  <si>
    <t>Similar District All Other Real Valuation As % Of Total TY20</t>
  </si>
  <si>
    <t>Similar District Public Utility Tangible Valuation As % Of Total TY20</t>
  </si>
  <si>
    <t>Similar District Business Valuation As % Of Total TY20</t>
  </si>
  <si>
    <t>Similar District Per Pupil Revenue Raised By 1 Mill Of Property Tax TY20</t>
  </si>
  <si>
    <t>Similar District Total Property Tax Per Pupil TY20</t>
  </si>
  <si>
    <t>Similar District Rollback Homestead Per Pupil FY21</t>
  </si>
  <si>
    <t>Similar District Ranking Of OSFC Valuation Per Pupil FY22</t>
  </si>
  <si>
    <t>Similar District Median Income TY19</t>
  </si>
  <si>
    <t>Similar District Average Income TY19</t>
  </si>
  <si>
    <t>Similar District Current Operating Millage Incl JVS TY20</t>
  </si>
  <si>
    <t>Similar District Class 1 Effective Millage Incl JVS TY20</t>
  </si>
  <si>
    <t>Similar District Class 2 Effective Millage Incl JVS TY20</t>
  </si>
  <si>
    <t>Similar District Inside Millage TY20</t>
  </si>
  <si>
    <t>Simlar District Income Tax Per Pupil FY21</t>
  </si>
  <si>
    <t>Similar District Local Tax Effort Index FY21</t>
  </si>
  <si>
    <t>Similar District Administrative Expenditure Per Pupil FY21</t>
  </si>
  <si>
    <t>Similar District Building Operation Expenditure Per Pupil FY21</t>
  </si>
  <si>
    <t>Similar District Instructional Expenditure Per Pupil FY21</t>
  </si>
  <si>
    <t>Similar District Pupil Support Expenditure Per Pupil FY21</t>
  </si>
  <si>
    <t>Similar District Staff Support Expenditure Per Pupil FY21</t>
  </si>
  <si>
    <t>Similar District Total Expenditure Per Pupil FY21</t>
  </si>
  <si>
    <t>Similar District State Revenue Per Pupil FY21</t>
  </si>
  <si>
    <t>Similar District State Revenue As % Of Total FY21</t>
  </si>
  <si>
    <t>Similar District Local Revenue Per Pupil FY21</t>
  </si>
  <si>
    <t>Similar District Local Revenue As % Of Total FY21</t>
  </si>
  <si>
    <t>Similar District Other Non-Tax Revenue Per Pupil FY21</t>
  </si>
  <si>
    <t>Similar District Othe Non-Tax Revenue as % of Total FY21</t>
  </si>
  <si>
    <t>Similar District Federal Revenue Per Pupil FY21</t>
  </si>
  <si>
    <t>Similar District Federal Revenue As % Of Total FY21</t>
  </si>
  <si>
    <t>Similar District Total Revenue Per Pupil FY21</t>
  </si>
  <si>
    <t>Similar District Formula Funding Per Pupil FY21</t>
  </si>
  <si>
    <t>Similar District Formula Funding As % Of Income Tax Liability FY21</t>
  </si>
  <si>
    <t>Similar District Salaries As % Of Operating Expenditures FY21</t>
  </si>
  <si>
    <t>Similar District Fringe Benefits As % Of Operating Expenditures FY21</t>
  </si>
  <si>
    <t>Similar District Purchased Services As % Of Operating Expenditures FY21</t>
  </si>
  <si>
    <t>Similar District Supplies &amp; Materials As % Of Operating Expenditures FY21</t>
  </si>
  <si>
    <t>Similar District Other Expenses As % Of Operating Expenditures FY21</t>
  </si>
  <si>
    <t>SCHOOL DISTRICT AREA SQUARE MILEAGE (FY21)</t>
  </si>
  <si>
    <t>DISTRICT PUPIL DENSITY (FY21)</t>
  </si>
  <si>
    <t>TOTAL AVERAGE DAILY MEMBERSHIP (FY21)</t>
  </si>
  <si>
    <t>TOTAL YEAR-END ENROLLMENT (FY21)</t>
  </si>
  <si>
    <t>ASIAN STUDENTS AS % OF TOTAL (FY21)</t>
  </si>
  <si>
    <t>PACIFIC ISLANDER STUDENTS AS % OF TOTAL (FY21)</t>
  </si>
  <si>
    <t>BLACK STUDENTS AS % OF TOTAL (FY21)</t>
  </si>
  <si>
    <t>AMERICAN INDIAN/ALASKAN NATIVE STUDENTS AS % OF TOTAL (FY21)</t>
  </si>
  <si>
    <t>HISPANIC STUDENTS AS % OF TOTAL (FY21)</t>
  </si>
  <si>
    <t>WHITE STUDENTS AS % OF TOTAL (FY21)</t>
  </si>
  <si>
    <t>MULTIRACIAL STUDENTS AS % OF TOTAL (FY21)</t>
  </si>
  <si>
    <t>% OF DISADVANTAGED STUDENTS (FY21)</t>
  </si>
  <si>
    <t>% OF STUDENTS WITH LIMITED ENGLISH PROFICIENCY (FY21)</t>
  </si>
  <si>
    <t>% OF STUDENTS WITH DISABILITY (FY21)</t>
  </si>
  <si>
    <t>CLASSROOM TEACHERS' AVERAGE SALARY (FY21)</t>
  </si>
  <si>
    <t>% TEACHERS WITH 0-4 YEARS EXPERIENCE (FY21)</t>
  </si>
  <si>
    <t>% TEACHERS WITH 4-10 YEARS EXPERIENCE (FY21)</t>
  </si>
  <si>
    <t>% TEACHERS WITH 10+ YEARS EXPERIENCE (FY21)</t>
  </si>
  <si>
    <t>FTE NUMBER OF ADMINISTRATORS (FY21)</t>
  </si>
  <si>
    <t>ADMINISTRATORS' AVERAGE SALARY (FY21)</t>
  </si>
  <si>
    <t>PUPIL ADMINISTRATOR RATIO (FY21)</t>
  </si>
  <si>
    <t>ASSESSED PROPERTY VALUATION PER PUPIL (TY20 [FY22])</t>
  </si>
  <si>
    <t>RES &amp; AGR REAL PROPERTY VALUATION AS % OF TOTAL (TY20 [FY22])</t>
  </si>
  <si>
    <t>ALL OTHER REAL PROPERTY VALUATION AS % OF TOTAL (TY20 [FY22])</t>
  </si>
  <si>
    <t>PUBLIC UTILITY TANGIBLE VALUE AS % OF TOTAL (TY20 [FY22])</t>
  </si>
  <si>
    <t>BUSINESS VALUATION AS % OF TOTAL (TY20 [FY22])</t>
  </si>
  <si>
    <t>PER PUPIL REVENUE RAISED BY ONE MILL PROPERTY TAX (TY20 [FY22])</t>
  </si>
  <si>
    <t>TOTAL PROPERTY TAX PER PUPIL (TY20 [FY22])</t>
  </si>
  <si>
    <t>ROLLBACK &amp; HOMESTEAD PER PUPIL (FY21)</t>
  </si>
  <si>
    <t>OSFC 3-YEAR ADJUSTED VALUATION PER PUPIL (FY22)</t>
  </si>
  <si>
    <t>DISTRICT RANKING OF OSFC VALUATION PER PUPIL (FY22)</t>
  </si>
  <si>
    <t>OHIO MEDIAN INCOME (TY19)</t>
  </si>
  <si>
    <t>FEDERAL AVERAGE INCOME (TY19)</t>
  </si>
  <si>
    <t>CURRENT OPERATING MILLAGE INCLUDING JVS MILLS (TY20 [FY22])</t>
  </si>
  <si>
    <t>EFFECTIVE CLASS 1 MILLAGE INCLUDING JVS MILLS (TY20 [FY22])</t>
  </si>
  <si>
    <t>EFFECTIVE CLASS 2 MILLAGE INCLUDING JVS MILLS (TY20 [FY22])</t>
  </si>
  <si>
    <t>SCHOOL INSIDE MILLAGE (TY20 [FY22])</t>
  </si>
  <si>
    <t>SCHOOL DISTRICT INCOME TAX PER PUPIL (FY21)</t>
  </si>
  <si>
    <t>LOCAL TAX EFFORT INDEX (FY21)</t>
  </si>
  <si>
    <t>ADMINISTRATION EXPENDITURE PER PUPIL (FY21)</t>
  </si>
  <si>
    <t>BUILDING OPERATION EXPENDITURE PER PUPIL (FY21)</t>
  </si>
  <si>
    <t>INSTRUCTIONAL EXPENDITURE PER PUPIL (FY21)</t>
  </si>
  <si>
    <t>PUPIL SUPPORT EXPENDITURE PER PUPIL (FY21)</t>
  </si>
  <si>
    <t>STAFF SUPPORT EXPENDITURE PER PUPIL (FY21)</t>
  </si>
  <si>
    <t>TOTAL OPERATING EXPENDITURE PER PUPIL (FY21)</t>
  </si>
  <si>
    <t>STATE REVENUE PER PUPIL (FY21)</t>
  </si>
  <si>
    <t>STATE REVENUE AS % OF TOTAL (FY21)</t>
  </si>
  <si>
    <t>LOCAL REVENUE PER PUPIL (FY21)</t>
  </si>
  <si>
    <t>LOCAL REVENUE AS % OF TOTAL (FY21)</t>
  </si>
  <si>
    <t>OTHER NON-TAX REVENUE PER PUPIL (FY21)</t>
  </si>
  <si>
    <t>OTHER NON-TAX REVENUE AS % OF TOTAL (FY21)</t>
  </si>
  <si>
    <t>FEDERAL REVENUE PER PUPIL (FY21)</t>
  </si>
  <si>
    <t>FEDERAL REVENUE AS % OF TOTAL (FY21)</t>
  </si>
  <si>
    <t>TOTAL REVENUE PER PUPIL (FY21)</t>
  </si>
  <si>
    <t>TOTAL FORMULA FUNDING PER PUPIL (FY21)</t>
  </si>
  <si>
    <t>TOTAL FORMULA FUNDING AS % OF INCOME TAX LIABILITY (FY21)</t>
  </si>
  <si>
    <t>SALARIES AS % OF OPERATING EXPENDITURES (FY21)</t>
  </si>
  <si>
    <t>FRINGE BENEFITS AS % OF OPERATING EXPENDITURES (FY21)</t>
  </si>
  <si>
    <t>PURCHASED SERVICES AS % OF OPERATING EXPENDITURES (FY21)</t>
  </si>
  <si>
    <t>SUPPLIES &amp; MATERIALS AS % OF OPERATING EXPENDITURES (FY21)</t>
  </si>
  <si>
    <t>OTHER EXPENSES AS % OF OPERATING EXPENDITURES (FY21)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</si>
</sst>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&quot;$&quot;#,##0"/>
    <numFmt numFmtId="166" formatCode="0.0000"/>
    <numFmt numFmtId="167" formatCode="#,##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9">
    <xf numFmtId="0" fontId="0" fillId="0" borderId="0" xfId="0"/>
    <xf numFmtId="4" fontId="0" fillId="0" borderId="0" xfId="0" applyNumberFormat="1"/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3" fontId="18" fillId="0" borderId="0" xfId="0" applyNumberFormat="1" applyFont="1" applyAlignment="1">
      <alignment horizontal="center" wrapText="1"/>
    </xf>
    <xf numFmtId="4" fontId="18" fillId="0" borderId="0" xfId="0" applyNumberFormat="1" applyFont="1" applyAlignment="1">
      <alignment horizontal="center" wrapText="1"/>
    </xf>
    <xf numFmtId="10" fontId="18" fillId="0" borderId="0" xfId="0" applyNumberFormat="1" applyFont="1" applyAlignment="1">
      <alignment horizontal="center" wrapText="1"/>
    </xf>
    <xf numFmtId="164" fontId="18" fillId="0" borderId="0" xfId="0" applyNumberFormat="1" applyFont="1" applyAlignment="1">
      <alignment horizontal="center" wrapText="1"/>
    </xf>
    <xf numFmtId="2" fontId="18" fillId="0" borderId="0" xfId="0" applyNumberFormat="1" applyFont="1" applyAlignment="1">
      <alignment horizontal="center" wrapText="1"/>
    </xf>
    <xf numFmtId="1" fontId="18" fillId="0" borderId="0" xfId="0" applyNumberFormat="1" applyFont="1" applyAlignment="1">
      <alignment horizontal="center" wrapText="1"/>
    </xf>
    <xf numFmtId="165" fontId="18" fillId="0" borderId="0" xfId="0" applyNumberFormat="1" applyFont="1" applyAlignment="1">
      <alignment horizontal="center" wrapText="1"/>
    </xf>
    <xf numFmtId="166" fontId="18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20" fillId="33" borderId="0" xfId="0" applyFont="1" applyFill="1" applyAlignment="1" applyProtection="1">
      <alignment horizont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33" borderId="0" xfId="0" applyFont="1" applyFill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2" fillId="33" borderId="10" xfId="0" applyFont="1" applyFill="1" applyBorder="1" applyAlignment="1" applyProtection="1">
      <alignment horizontal="center"/>
      <protection hidden="1"/>
    </xf>
    <xf numFmtId="0" fontId="18" fillId="33" borderId="11" xfId="0" applyFont="1" applyFill="1" applyBorder="1" applyProtection="1">
      <protection hidden="1"/>
    </xf>
    <xf numFmtId="0" fontId="18" fillId="33" borderId="11" xfId="0" applyFont="1" applyFill="1" applyBorder="1" applyAlignment="1" applyProtection="1">
      <alignment vertical="center"/>
      <protection hidden="1"/>
    </xf>
    <xf numFmtId="0" fontId="23" fillId="33" borderId="11" xfId="0" applyFont="1" applyFill="1" applyBorder="1" applyProtection="1">
      <protection hidden="1"/>
    </xf>
    <xf numFmtId="0" fontId="23" fillId="34" borderId="11" xfId="0" applyFont="1" applyFill="1" applyBorder="1" applyAlignment="1" applyProtection="1">
      <alignment horizontal="center" vertical="center" wrapText="1"/>
      <protection hidden="1"/>
    </xf>
    <xf numFmtId="0" fontId="23" fillId="33" borderId="11" xfId="0" applyFont="1" applyFill="1" applyBorder="1" applyAlignment="1" applyProtection="1">
      <alignment horizontal="center" vertical="center" wrapText="1"/>
      <protection hidden="1"/>
    </xf>
    <xf numFmtId="0" fontId="23" fillId="33" borderId="11" xfId="0" applyFont="1" applyFill="1" applyBorder="1" applyAlignment="1" applyProtection="1">
      <alignment horizontal="center" vertical="center" wrapText="1"/>
      <protection locked="0" hidden="1"/>
    </xf>
    <xf numFmtId="0" fontId="23" fillId="34" borderId="11" xfId="0" applyFont="1" applyFill="1" applyBorder="1" applyAlignment="1" applyProtection="1">
      <alignment horizontal="center" vertical="center" wrapText="1"/>
      <protection locked="0" hidden="1"/>
    </xf>
    <xf numFmtId="0" fontId="18" fillId="34" borderId="0" xfId="0" applyFont="1" applyFill="1" applyBorder="1" applyAlignment="1" applyProtection="1">
      <alignment horizontal="right"/>
      <protection hidden="1"/>
    </xf>
    <xf numFmtId="0" fontId="18" fillId="33" borderId="0" xfId="0" applyFont="1" applyFill="1" applyBorder="1" applyAlignment="1" applyProtection="1">
      <alignment horizontal="right"/>
      <protection hidden="1"/>
    </xf>
    <xf numFmtId="0" fontId="23" fillId="33" borderId="0" xfId="0" applyFont="1" applyFill="1" applyProtection="1">
      <protection hidden="1"/>
    </xf>
    <xf numFmtId="0" fontId="18" fillId="33" borderId="0" xfId="0" applyFont="1" applyFill="1" applyAlignment="1" applyProtection="1">
      <alignment horizontal="center" vertical="center"/>
      <protection hidden="1"/>
    </xf>
    <xf numFmtId="4" fontId="18" fillId="34" borderId="0" xfId="0" applyNumberFormat="1" applyFont="1" applyFill="1" applyBorder="1" applyAlignment="1" applyProtection="1">
      <alignment horizontal="right"/>
      <protection hidden="1"/>
    </xf>
    <xf numFmtId="2" fontId="18" fillId="33" borderId="0" xfId="0" applyNumberFormat="1" applyFont="1" applyFill="1" applyBorder="1" applyAlignment="1" applyProtection="1">
      <alignment horizontal="right"/>
      <protection hidden="1"/>
    </xf>
    <xf numFmtId="4" fontId="18" fillId="33" borderId="0" xfId="0" applyNumberFormat="1" applyFont="1" applyFill="1" applyBorder="1" applyAlignment="1" applyProtection="1">
      <alignment horizontal="right"/>
      <protection hidden="1"/>
    </xf>
    <xf numFmtId="10" fontId="18" fillId="34" borderId="0" xfId="0" applyNumberFormat="1" applyFont="1" applyFill="1" applyBorder="1" applyAlignment="1" applyProtection="1">
      <alignment horizontal="right"/>
      <protection hidden="1"/>
    </xf>
    <xf numFmtId="10" fontId="18" fillId="33" borderId="0" xfId="0" applyNumberFormat="1" applyFont="1" applyFill="1" applyBorder="1" applyAlignment="1" applyProtection="1">
      <alignment horizontal="right"/>
      <protection hidden="1"/>
    </xf>
    <xf numFmtId="0" fontId="23" fillId="33" borderId="0" xfId="0" applyFont="1" applyFill="1" applyBorder="1" applyProtection="1">
      <protection hidden="1"/>
    </xf>
    <xf numFmtId="0" fontId="23" fillId="33" borderId="10" xfId="0" applyFont="1" applyFill="1" applyBorder="1" applyProtection="1">
      <protection hidden="1"/>
    </xf>
    <xf numFmtId="0" fontId="18" fillId="33" borderId="10" xfId="0" applyFont="1" applyFill="1" applyBorder="1" applyAlignment="1" applyProtection="1">
      <alignment horizontal="center" vertical="center"/>
      <protection hidden="1"/>
    </xf>
    <xf numFmtId="0" fontId="18" fillId="33" borderId="10" xfId="0" applyFont="1" applyFill="1" applyBorder="1" applyProtection="1">
      <protection hidden="1"/>
    </xf>
    <xf numFmtId="10" fontId="18" fillId="34" borderId="10" xfId="0" applyNumberFormat="1" applyFont="1" applyFill="1" applyBorder="1" applyAlignment="1" applyProtection="1">
      <alignment horizontal="right"/>
      <protection hidden="1"/>
    </xf>
    <xf numFmtId="10" fontId="18" fillId="33" borderId="10" xfId="0" applyNumberFormat="1" applyFont="1" applyFill="1" applyBorder="1" applyAlignment="1" applyProtection="1">
      <alignment horizontal="right"/>
      <protection hidden="1"/>
    </xf>
    <xf numFmtId="0" fontId="18" fillId="33" borderId="0" xfId="0" applyFont="1" applyFill="1" applyAlignment="1" applyProtection="1">
      <alignment horizontal="center"/>
      <protection hidden="1"/>
    </xf>
    <xf numFmtId="164" fontId="18" fillId="34" borderId="0" xfId="0" applyNumberFormat="1" applyFont="1" applyFill="1" applyBorder="1" applyAlignment="1" applyProtection="1">
      <alignment horizontal="right"/>
      <protection hidden="1"/>
    </xf>
    <xf numFmtId="164" fontId="18" fillId="33" borderId="0" xfId="0" applyNumberFormat="1" applyFont="1" applyFill="1" applyBorder="1" applyAlignment="1" applyProtection="1">
      <alignment horizontal="right"/>
      <protection hidden="1"/>
    </xf>
    <xf numFmtId="0" fontId="18" fillId="33" borderId="10" xfId="0" applyFont="1" applyFill="1" applyBorder="1" applyAlignment="1" applyProtection="1">
      <alignment horizontal="center"/>
      <protection hidden="1"/>
    </xf>
    <xf numFmtId="4" fontId="18" fillId="34" borderId="10" xfId="0" applyNumberFormat="1" applyFont="1" applyFill="1" applyBorder="1" applyAlignment="1" applyProtection="1">
      <alignment horizontal="right"/>
      <protection hidden="1"/>
    </xf>
    <xf numFmtId="2" fontId="18" fillId="33" borderId="10" xfId="0" applyNumberFormat="1" applyFont="1" applyFill="1" applyBorder="1" applyAlignment="1" applyProtection="1">
      <alignment horizontal="right"/>
      <protection hidden="1"/>
    </xf>
    <xf numFmtId="4" fontId="18" fillId="33" borderId="10" xfId="0" applyNumberFormat="1" applyFont="1" applyFill="1" applyBorder="1" applyAlignment="1" applyProtection="1">
      <alignment horizontal="right"/>
      <protection hidden="1"/>
    </xf>
    <xf numFmtId="7" fontId="18" fillId="34" borderId="0" xfId="0" applyNumberFormat="1" applyFont="1" applyFill="1" applyBorder="1" applyAlignment="1" applyProtection="1">
      <alignment horizontal="right"/>
      <protection hidden="1"/>
    </xf>
    <xf numFmtId="3" fontId="18" fillId="34" borderId="0" xfId="0" applyNumberFormat="1" applyFont="1" applyFill="1" applyBorder="1" applyAlignment="1" applyProtection="1">
      <alignment horizontal="right"/>
      <protection hidden="1"/>
    </xf>
    <xf numFmtId="1" fontId="18" fillId="33" borderId="0" xfId="0" applyNumberFormat="1" applyFont="1" applyFill="1" applyBorder="1" applyAlignment="1" applyProtection="1">
      <alignment horizontal="right"/>
      <protection hidden="1"/>
    </xf>
    <xf numFmtId="1" fontId="18" fillId="34" borderId="0" xfId="0" applyNumberFormat="1" applyFont="1" applyFill="1" applyBorder="1" applyAlignment="1" applyProtection="1">
      <alignment horizontal="right"/>
      <protection hidden="1"/>
    </xf>
    <xf numFmtId="164" fontId="18" fillId="34" borderId="10" xfId="0" applyNumberFormat="1" applyFont="1" applyFill="1" applyBorder="1" applyAlignment="1" applyProtection="1">
      <alignment horizontal="right"/>
      <protection hidden="1"/>
    </xf>
    <xf numFmtId="164" fontId="18" fillId="33" borderId="10" xfId="0" applyNumberFormat="1" applyFont="1" applyFill="1" applyBorder="1" applyAlignment="1" applyProtection="1">
      <alignment horizontal="right"/>
      <protection hidden="1"/>
    </xf>
    <xf numFmtId="167" fontId="18" fillId="34" borderId="10" xfId="0" applyNumberFormat="1" applyFont="1" applyFill="1" applyBorder="1" applyAlignment="1" applyProtection="1">
      <alignment horizontal="right"/>
      <protection hidden="1"/>
    </xf>
    <xf numFmtId="166" fontId="18" fillId="33" borderId="10" xfId="0" applyNumberFormat="1" applyFont="1" applyFill="1" applyBorder="1" applyAlignment="1" applyProtection="1">
      <alignment horizontal="right"/>
      <protection hidden="1"/>
    </xf>
    <xf numFmtId="0" fontId="21" fillId="33" borderId="0" xfId="0" applyFont="1" applyFill="1" applyBorder="1" applyAlignment="1" applyProtection="1">
      <alignment vertical="center"/>
      <protection hidden="1"/>
    </xf>
    <xf numFmtId="166" fontId="18" fillId="34" borderId="10" xfId="0" applyNumberFormat="1" applyFont="1" applyFill="1" applyBorder="1" applyAlignment="1" applyProtection="1">
      <alignment horizontal="right"/>
      <protection hidden="1"/>
    </xf>
    <xf numFmtId="10" fontId="0" fillId="0" borderId="0" xfId="0" applyNumberFormat="1"/>
    <xf numFmtId="8" fontId="0" fillId="0" borderId="0" xfId="0" applyNumberFormat="1"/>
    <xf numFmtId="0" fontId="23" fillId="33" borderId="12" xfId="0" applyFont="1" applyFill="1" applyBorder="1" applyAlignment="1" applyProtection="1">
      <protection hidden="1"/>
    </xf>
    <xf numFmtId="0" fontId="0" fillId="0" borderId="12" xfId="0" applyBorder="1" applyAlignment="1"/>
    <xf numFmtId="0" fontId="16" fillId="0" borderId="12" xfId="0" applyFont="1" applyBorder="1" applyAlignment="1"/>
    <xf numFmtId="0" fontId="21" fillId="33" borderId="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center"/>
      <protection locked="0" hidden="1"/>
    </xf>
    <xf numFmtId="0" fontId="19" fillId="33" borderId="0" xfId="0" applyFont="1" applyFill="1" applyAlignment="1" applyProtection="1">
      <alignment horizontal="center"/>
      <protection hidden="1"/>
    </xf>
    <xf numFmtId="0" fontId="21" fillId="33" borderId="0" xfId="0" applyFont="1" applyFill="1" applyAlignment="1" applyProtection="1">
      <alignment horizontal="center" vertical="center"/>
      <protection hidden="1"/>
    </xf>
    <xf numFmtId="0" fontId="19" fillId="34" borderId="0" xfId="0" applyFont="1" applyFill="1" applyAlignment="1" applyProtection="1">
      <alignment horizontal="center" vertical="center"/>
      <protection locked="0" hidden="1"/>
    </xf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ISTRICT_PROFILE_REPORT_FY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6"/>
  <sheetViews>
    <sheetView tabSelected="1" workbookViewId="0">
      <selection activeCell="C67" sqref="C67"/>
    </sheetView>
  </sheetViews>
  <sheetFormatPr defaultColWidth="2.140625" defaultRowHeight="15" x14ac:dyDescent="0.25"/>
  <cols>
    <col min="1" max="1" width="4.5703125" customWidth="1"/>
    <col min="2" max="2" width="3" bestFit="1" customWidth="1"/>
    <col min="3" max="3" width="50.7109375" customWidth="1"/>
    <col min="4" max="9" width="15.7109375" customWidth="1"/>
    <col min="10" max="10" width="10.85546875" customWidth="1"/>
  </cols>
  <sheetData>
    <row r="1" spans="1:9" ht="15.75" x14ac:dyDescent="0.25">
      <c r="A1" s="64" t="s">
        <v>610</v>
      </c>
      <c r="B1" s="64"/>
      <c r="C1" s="64"/>
      <c r="D1" s="64"/>
      <c r="E1" s="64"/>
      <c r="F1" s="64"/>
      <c r="G1" s="64"/>
      <c r="H1" s="64"/>
      <c r="I1" s="64"/>
    </row>
    <row r="2" spans="1:9" ht="15.75" x14ac:dyDescent="0.25">
      <c r="A2" s="65" t="s">
        <v>626</v>
      </c>
      <c r="B2" s="65"/>
      <c r="C2" s="65"/>
      <c r="D2" s="65"/>
      <c r="E2" s="65"/>
      <c r="F2" s="65"/>
      <c r="G2" s="65"/>
      <c r="H2" s="65"/>
      <c r="I2" s="65"/>
    </row>
    <row r="3" spans="1:9" ht="15.75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x14ac:dyDescent="0.25">
      <c r="A4" s="66" t="s">
        <v>611</v>
      </c>
      <c r="B4" s="66"/>
      <c r="C4" s="66"/>
      <c r="D4" s="66"/>
      <c r="E4" s="66"/>
      <c r="F4" s="66"/>
      <c r="G4" s="66"/>
      <c r="H4" s="66"/>
      <c r="I4" s="66"/>
    </row>
    <row r="5" spans="1:9" ht="15.75" x14ac:dyDescent="0.25">
      <c r="A5" s="14"/>
      <c r="B5" s="15"/>
      <c r="C5" s="15"/>
      <c r="D5" s="67" t="s">
        <v>477</v>
      </c>
      <c r="E5" s="67"/>
      <c r="F5" s="67"/>
      <c r="G5" s="15"/>
      <c r="H5" s="15"/>
      <c r="I5" s="15"/>
    </row>
    <row r="6" spans="1:9" x14ac:dyDescent="0.25">
      <c r="A6" s="56"/>
      <c r="B6" s="56"/>
      <c r="C6" s="56"/>
      <c r="D6" s="63">
        <f>IF(D$5&lt;&gt;0,VLOOKUP(D5,Names!A$2:B$610,2,FALSE),"Please select a district")</f>
        <v>44768</v>
      </c>
      <c r="E6" s="63"/>
      <c r="F6" s="63"/>
      <c r="G6" s="56">
        <f>IF(G$8&lt;&gt;0,VLOOKUP(G8,Names!A$2:B$610,2,FALSE),"Please select a district")</f>
        <v>46821</v>
      </c>
      <c r="H6" s="56">
        <f>IF(H$8&lt;&gt;0,VLOOKUP(H8,Names!A$2:B$610,2,FALSE),"Please select a district")</f>
        <v>48124</v>
      </c>
      <c r="I6" s="56">
        <f>IF(I$8&lt;&gt;0,VLOOKUP(I8,Names!A$2:B$610,2,FALSE),"Please select a district")</f>
        <v>48132</v>
      </c>
    </row>
    <row r="7" spans="1:9" ht="15.75" x14ac:dyDescent="0.25">
      <c r="A7" s="16"/>
      <c r="B7" s="17"/>
      <c r="C7" s="16"/>
      <c r="D7" s="16"/>
      <c r="E7" s="16"/>
      <c r="F7" s="16"/>
      <c r="G7" s="18" t="s">
        <v>612</v>
      </c>
      <c r="H7" s="18" t="s">
        <v>613</v>
      </c>
      <c r="I7" s="18" t="s">
        <v>614</v>
      </c>
    </row>
    <row r="8" spans="1:9" ht="60.6" customHeight="1" x14ac:dyDescent="0.25">
      <c r="A8" s="19"/>
      <c r="B8" s="20"/>
      <c r="C8" s="21"/>
      <c r="D8" s="22" t="str">
        <f>IF(D5&lt;&gt;0,D5,"")</f>
        <v>Sheffield-Sheffield Lake Cit, Lorain</v>
      </c>
      <c r="E8" s="23" t="s">
        <v>615</v>
      </c>
      <c r="F8" s="22" t="s">
        <v>616</v>
      </c>
      <c r="G8" s="24" t="s">
        <v>553</v>
      </c>
      <c r="H8" s="25" t="s">
        <v>24</v>
      </c>
      <c r="I8" s="24" t="s">
        <v>104</v>
      </c>
    </row>
    <row r="9" spans="1:9" x14ac:dyDescent="0.25">
      <c r="A9" s="60" t="s">
        <v>617</v>
      </c>
      <c r="B9" s="61"/>
      <c r="C9" s="61"/>
      <c r="D9" s="26"/>
      <c r="E9" s="27"/>
      <c r="F9" s="26"/>
      <c r="G9" s="27"/>
      <c r="H9" s="26"/>
      <c r="I9" s="27"/>
    </row>
    <row r="10" spans="1:9" x14ac:dyDescent="0.25">
      <c r="A10" s="28" t="s">
        <v>618</v>
      </c>
      <c r="B10" s="29">
        <v>1</v>
      </c>
      <c r="C10" t="s">
        <v>751</v>
      </c>
      <c r="D10" s="30">
        <f>IF(D$5&lt;&gt;0,VLOOKUP(D$6,'District Data'!B$3:BK$609,2,FALSE),"")</f>
        <v>13</v>
      </c>
      <c r="E10" s="31">
        <f>IF(D$5&lt;&gt;0,VLOOKUP(D$6,'Similar District Data'!B$2:BK$609,2,FALSE),"")</f>
        <v>21.95</v>
      </c>
      <c r="F10" s="30">
        <f>IF(D$5&lt;&gt;0, 'Statewide Data'!B1, "")</f>
        <v>67.98</v>
      </c>
      <c r="G10" s="32">
        <f>IF(G$8&lt;&gt;0,VLOOKUP(G$6,'District Data'!B$3:BK$609,2,FALSE),"")</f>
        <v>30</v>
      </c>
      <c r="H10" s="30">
        <f>IF(H$8&lt;&gt;0,VLOOKUP(H$6,'District Data'!B$3:BK$609,2,FALSE),"")</f>
        <v>11</v>
      </c>
      <c r="I10" s="32">
        <f>IF(I$8&lt;&gt;0,VLOOKUP(I$6,'District Data'!B$3:BK$609,2,FALSE),"")</f>
        <v>4</v>
      </c>
    </row>
    <row r="11" spans="1:9" x14ac:dyDescent="0.25">
      <c r="A11" s="28" t="s">
        <v>618</v>
      </c>
      <c r="B11" s="29">
        <v>2</v>
      </c>
      <c r="C11" t="s">
        <v>752</v>
      </c>
      <c r="D11" s="30">
        <f>IF(D$5&lt;&gt;0,VLOOKUP(D$6,'District Data'!B$3:BK$609,3,FALSE),"")</f>
        <v>117.63</v>
      </c>
      <c r="E11" s="31">
        <f>IF(D$5&lt;&gt;0,VLOOKUP(D$6,'Similar District Data'!B$2:BK$609,3,FALSE),"")</f>
        <v>88.11</v>
      </c>
      <c r="F11" s="30">
        <f>IF(D$5&lt;&gt;0, 'Statewide Data'!B2, "")</f>
        <v>40.32</v>
      </c>
      <c r="G11" s="32">
        <f>IF(G$8&lt;&gt;0,VLOOKUP(G$6,'District Data'!B$3:BK$609,3,FALSE),"")</f>
        <v>59.13</v>
      </c>
      <c r="H11" s="30">
        <f>IF(H$8&lt;&gt;0,VLOOKUP(H$6,'District Data'!B$3:BK$609,3,FALSE),"")</f>
        <v>329.32</v>
      </c>
      <c r="I11" s="32">
        <f>IF(I$8&lt;&gt;0,VLOOKUP(I$6,'District Data'!B$3:BK$609,3,FALSE),"")</f>
        <v>251.31</v>
      </c>
    </row>
    <row r="12" spans="1:9" x14ac:dyDescent="0.25">
      <c r="A12" s="28" t="s">
        <v>618</v>
      </c>
      <c r="B12" s="29">
        <v>3</v>
      </c>
      <c r="C12" t="s">
        <v>753</v>
      </c>
      <c r="D12" s="30">
        <f>IF(D$5&lt;&gt;0,VLOOKUP(D$6,'District Data'!B$3:BK$609,4,FALSE),"")</f>
        <v>1529.14</v>
      </c>
      <c r="E12" s="32">
        <f>IF(D$5&lt;&gt;0,VLOOKUP(D$6,'Similar District Data'!B$2:BK$609,4,FALSE),"")</f>
        <v>1934.16</v>
      </c>
      <c r="F12" s="30">
        <f>IF(D$5&lt;&gt;0, 'Statewide Data'!B3, "")</f>
        <v>2745.55</v>
      </c>
      <c r="G12" s="32">
        <f>IF(G$8&lt;&gt;0,VLOOKUP(G$6,'District Data'!B$3:BK$609,4,FALSE),"")</f>
        <v>1773.77</v>
      </c>
      <c r="H12" s="30">
        <f>IF(H$8&lt;&gt;0,VLOOKUP(H$6,'District Data'!B$3:BK$609,4,FALSE),"")</f>
        <v>3622.51</v>
      </c>
      <c r="I12" s="32">
        <f>IF(I$8&lt;&gt;0,VLOOKUP(I$6,'District Data'!B$3:BK$609,4,FALSE),"")</f>
        <v>1005.24</v>
      </c>
    </row>
    <row r="13" spans="1:9" x14ac:dyDescent="0.25">
      <c r="A13" s="28" t="s">
        <v>618</v>
      </c>
      <c r="B13" s="29">
        <v>4</v>
      </c>
      <c r="C13" t="s">
        <v>754</v>
      </c>
      <c r="D13" s="30">
        <f>IF(D$5&lt;&gt;0,VLOOKUP(D$6,'District Data'!B$3:BK$609,5,FALSE),"")</f>
        <v>1531.04</v>
      </c>
      <c r="E13" s="32">
        <f>IF(D$5&lt;&gt;0,VLOOKUP(D$6,'Similar District Data'!B$2:BK$609,5,FALSE),"")</f>
        <v>1861.29</v>
      </c>
      <c r="F13" s="30">
        <f>IF(D$5&lt;&gt;0, 'Statewide Data'!B4, "")</f>
        <v>2462.11</v>
      </c>
      <c r="G13" s="32">
        <f>IF(G$8&lt;&gt;0,VLOOKUP(G$6,'District Data'!B$3:BK$609,5,FALSE),"")</f>
        <v>1678.01</v>
      </c>
      <c r="H13" s="30">
        <f>IF(H$8&lt;&gt;0,VLOOKUP(H$6,'District Data'!B$3:BK$609,5,FALSE),"")</f>
        <v>3590.08</v>
      </c>
      <c r="I13" s="32">
        <f>IF(I$8&lt;&gt;0,VLOOKUP(I$6,'District Data'!B$3:BK$609,5,FALSE),"")</f>
        <v>1455.99</v>
      </c>
    </row>
    <row r="14" spans="1:9" x14ac:dyDescent="0.25">
      <c r="A14" s="28" t="s">
        <v>618</v>
      </c>
      <c r="B14" s="29">
        <v>5</v>
      </c>
      <c r="C14" t="s">
        <v>755</v>
      </c>
      <c r="D14" s="33">
        <f>IF(D$5&lt;&gt;0,VLOOKUP(D$6,'District Data'!B$3:BK$609,6,FALSE),"")</f>
        <v>1.7000000000000001E-2</v>
      </c>
      <c r="E14" s="34">
        <f>IF(D$5&lt;&gt;0,VLOOKUP(D$6,'Similar District Data'!B$2:BK$609,6,FALSE),"")</f>
        <v>1.26E-2</v>
      </c>
      <c r="F14" s="33">
        <f>IF(D$5&lt;&gt;0, 'Statewide Data'!B5, "")</f>
        <v>4.3099999999999999E-2</v>
      </c>
      <c r="G14" s="34">
        <f>IF(G$8&lt;&gt;0,VLOOKUP(G$6,'District Data'!B$3:BK$609,6,FALSE),"")</f>
        <v>4.1999999999999997E-3</v>
      </c>
      <c r="H14" s="33">
        <f>IF(H$8&lt;&gt;0,VLOOKUP(H$6,'District Data'!B$3:BK$609,6,FALSE),"")</f>
        <v>1.95E-2</v>
      </c>
      <c r="I14" s="34">
        <f>IF(I$8&lt;&gt;0,VLOOKUP(I$6,'District Data'!B$3:BK$609,6,FALSE),"")</f>
        <v>6.9999999999999999E-4</v>
      </c>
    </row>
    <row r="15" spans="1:9" x14ac:dyDescent="0.25">
      <c r="A15" s="28"/>
      <c r="B15" s="29">
        <v>6</v>
      </c>
      <c r="C15" t="s">
        <v>756</v>
      </c>
      <c r="D15" s="33">
        <f>IF(D$5&lt;&gt;0,VLOOKUP(D$6,'District Data'!B$3:BK$609,7,FALSE),"")</f>
        <v>0</v>
      </c>
      <c r="E15" s="34">
        <f>IF(D$5&lt;&gt;0,VLOOKUP(D$6,'Similar District Data'!B$2:BK$609,7,FALSE),"")</f>
        <v>8.0000000000000004E-4</v>
      </c>
      <c r="F15" s="33">
        <f>IF(D$5&lt;&gt;0, 'Statewide Data'!B6, "")</f>
        <v>1E-3</v>
      </c>
      <c r="G15" s="34">
        <f>IF(G$8&lt;&gt;0,VLOOKUP(G$6,'District Data'!B$3:BK$609,7,FALSE),"")</f>
        <v>5.9999999999999995E-4</v>
      </c>
      <c r="H15" s="33">
        <f>IF(H$8&lt;&gt;0,VLOOKUP(H$6,'District Data'!B$3:BK$609,7,FALSE),"")</f>
        <v>1.4E-3</v>
      </c>
      <c r="I15" s="34">
        <f>IF(I$8&lt;&gt;0,VLOOKUP(I$6,'District Data'!B$3:BK$609,7,FALSE),"")</f>
        <v>0</v>
      </c>
    </row>
    <row r="16" spans="1:9" x14ac:dyDescent="0.25">
      <c r="A16" s="28" t="s">
        <v>618</v>
      </c>
      <c r="B16" s="29">
        <v>7</v>
      </c>
      <c r="C16" t="s">
        <v>757</v>
      </c>
      <c r="D16" s="33">
        <f>IF(D$5&lt;&gt;0,VLOOKUP(D$6,'District Data'!B$3:BK$609,8,FALSE),"")</f>
        <v>2.1600000000000001E-2</v>
      </c>
      <c r="E16" s="34">
        <f>IF(D$5&lt;&gt;0,VLOOKUP(D$6,'Similar District Data'!B$2:BK$609,8,FALSE),"")</f>
        <v>5.0999999999999997E-2</v>
      </c>
      <c r="F16" s="33">
        <f>IF(D$5&lt;&gt;0, 'Statewide Data'!B7, "")</f>
        <v>0.10970000000000001</v>
      </c>
      <c r="G16" s="34">
        <f>IF(G$8&lt;&gt;0,VLOOKUP(G$6,'District Data'!B$3:BK$609,8,FALSE),"")</f>
        <v>4.1999999999999997E-3</v>
      </c>
      <c r="H16" s="33">
        <f>IF(H$8&lt;&gt;0,VLOOKUP(H$6,'District Data'!B$3:BK$609,8,FALSE),"")</f>
        <v>1.6199999999999999E-2</v>
      </c>
      <c r="I16" s="34">
        <f>IF(I$8&lt;&gt;0,VLOOKUP(I$6,'District Data'!B$3:BK$609,8,FALSE),"")</f>
        <v>0.1318</v>
      </c>
    </row>
    <row r="17" spans="1:9" x14ac:dyDescent="0.25">
      <c r="A17" s="28" t="s">
        <v>618</v>
      </c>
      <c r="B17" s="29">
        <v>8</v>
      </c>
      <c r="C17" t="s">
        <v>758</v>
      </c>
      <c r="D17" s="33">
        <f>IF(D$5&lt;&gt;0,VLOOKUP(D$6,'District Data'!B$3:BK$609,9,FALSE),"")</f>
        <v>2.5999999999999999E-3</v>
      </c>
      <c r="E17" s="34">
        <f>IF(D$5&lt;&gt;0,VLOOKUP(D$6,'Similar District Data'!B$2:BK$609,9,FALSE),"")</f>
        <v>1E-3</v>
      </c>
      <c r="F17" s="33">
        <f>IF(D$5&lt;&gt;0, 'Statewide Data'!B8, "")</f>
        <v>1.1999999999999999E-3</v>
      </c>
      <c r="G17" s="34">
        <f>IF(G$8&lt;&gt;0,VLOOKUP(G$6,'District Data'!B$3:BK$609,9,FALSE),"")</f>
        <v>1.1999999999999999E-3</v>
      </c>
      <c r="H17" s="33">
        <f>IF(H$8&lt;&gt;0,VLOOKUP(H$6,'District Data'!B$3:BK$609,9,FALSE),"")</f>
        <v>2.9999999999999997E-4</v>
      </c>
      <c r="I17" s="34">
        <f>IF(I$8&lt;&gt;0,VLOOKUP(I$6,'District Data'!B$3:BK$609,9,FALSE),"")</f>
        <v>1.4E-3</v>
      </c>
    </row>
    <row r="18" spans="1:9" x14ac:dyDescent="0.25">
      <c r="A18" s="28" t="s">
        <v>618</v>
      </c>
      <c r="B18" s="29">
        <v>9</v>
      </c>
      <c r="C18" t="s">
        <v>759</v>
      </c>
      <c r="D18" s="33">
        <f>IF(D$5&lt;&gt;0,VLOOKUP(D$6,'District Data'!B$3:BK$609,10,FALSE),"")</f>
        <v>0.13519999999999999</v>
      </c>
      <c r="E18" s="34">
        <f>IF(D$5&lt;&gt;0,VLOOKUP(D$6,'Similar District Data'!B$2:BK$609,10,FALSE),"")</f>
        <v>6.83E-2</v>
      </c>
      <c r="F18" s="33">
        <f>IF(D$5&lt;&gt;0, 'Statewide Data'!B9, "")</f>
        <v>6.7000000000000004E-2</v>
      </c>
      <c r="G18" s="34">
        <f>IF(G$8&lt;&gt;0,VLOOKUP(G$6,'District Data'!B$3:BK$609,10,FALSE),"")</f>
        <v>6.08E-2</v>
      </c>
      <c r="H18" s="33">
        <f>IF(H$8&lt;&gt;0,VLOOKUP(H$6,'District Data'!B$3:BK$609,10,FALSE),"")</f>
        <v>3.5700000000000003E-2</v>
      </c>
      <c r="I18" s="34">
        <f>IF(I$8&lt;&gt;0,VLOOKUP(I$6,'District Data'!B$3:BK$609,10,FALSE),"")</f>
        <v>0.43240000000000001</v>
      </c>
    </row>
    <row r="19" spans="1:9" x14ac:dyDescent="0.25">
      <c r="A19" s="28" t="s">
        <v>618</v>
      </c>
      <c r="B19" s="29">
        <v>10</v>
      </c>
      <c r="C19" t="s">
        <v>760</v>
      </c>
      <c r="D19" s="33">
        <f>IF(D$5&lt;&gt;0,VLOOKUP(D$6,'District Data'!B$3:BK$609,11,FALSE),"")</f>
        <v>0.77990000000000004</v>
      </c>
      <c r="E19" s="34">
        <f>IF(D$5&lt;&gt;0,VLOOKUP(D$6,'Similar District Data'!B$2:BK$609,11,FALSE),"")</f>
        <v>0.80489999999999995</v>
      </c>
      <c r="F19" s="33">
        <f>IF(D$5&lt;&gt;0, 'Statewide Data'!B10, "")</f>
        <v>0.71889999999999998</v>
      </c>
      <c r="G19" s="34">
        <f>IF(G$8&lt;&gt;0,VLOOKUP(G$6,'District Data'!B$3:BK$609,11,FALSE),"")</f>
        <v>0.89039999999999997</v>
      </c>
      <c r="H19" s="33">
        <f>IF(H$8&lt;&gt;0,VLOOKUP(H$6,'District Data'!B$3:BK$609,11,FALSE),"")</f>
        <v>0.8911</v>
      </c>
      <c r="I19" s="34">
        <f>IF(I$8&lt;&gt;0,VLOOKUP(I$6,'District Data'!B$3:BK$609,11,FALSE),"")</f>
        <v>0.34799999999999998</v>
      </c>
    </row>
    <row r="20" spans="1:9" x14ac:dyDescent="0.25">
      <c r="A20" s="28" t="s">
        <v>618</v>
      </c>
      <c r="B20" s="29">
        <v>11</v>
      </c>
      <c r="C20" t="s">
        <v>761</v>
      </c>
      <c r="D20" s="33">
        <f>IF(D$5&lt;&gt;0,VLOOKUP(D$6,'District Data'!B$3:BK$609,12,FALSE),"")</f>
        <v>4.3799999999999999E-2</v>
      </c>
      <c r="E20" s="34">
        <f>IF(D$5&lt;&gt;0,VLOOKUP(D$6,'Similar District Data'!B$2:BK$609,12,FALSE),"")</f>
        <v>6.1400000000000003E-2</v>
      </c>
      <c r="F20" s="33">
        <f>IF(D$5&lt;&gt;0, 'Statewide Data'!B11, "")</f>
        <v>5.91E-2</v>
      </c>
      <c r="G20" s="34">
        <f>IF(G$8&lt;&gt;0,VLOOKUP(G$6,'District Data'!B$3:BK$609,12,FALSE),"")</f>
        <v>3.8699999999999998E-2</v>
      </c>
      <c r="H20" s="33">
        <f>IF(H$8&lt;&gt;0,VLOOKUP(H$6,'District Data'!B$3:BK$609,12,FALSE),"")</f>
        <v>3.5900000000000001E-2</v>
      </c>
      <c r="I20" s="34">
        <f>IF(I$8&lt;&gt;0,VLOOKUP(I$6,'District Data'!B$3:BK$609,12,FALSE),"")</f>
        <v>8.5800000000000001E-2</v>
      </c>
    </row>
    <row r="21" spans="1:9" x14ac:dyDescent="0.25">
      <c r="A21" s="35" t="s">
        <v>618</v>
      </c>
      <c r="B21" s="29">
        <v>12</v>
      </c>
      <c r="C21" t="s">
        <v>762</v>
      </c>
      <c r="D21" s="33">
        <f>IF(D$5&lt;&gt;0,VLOOKUP(D$6,'District Data'!B$3:BK$609,13,FALSE),"")</f>
        <v>0.34360000000000002</v>
      </c>
      <c r="E21" s="34">
        <f>IF(D$5&lt;&gt;0,VLOOKUP(D$6,'Similar District Data'!B$2:BK$609,13,FALSE),"")</f>
        <v>0.38629999999999998</v>
      </c>
      <c r="F21" s="33">
        <f>IF(D$5&lt;&gt;0, 'Statewide Data'!B12, "")</f>
        <v>0.46660000000000001</v>
      </c>
      <c r="G21" s="34">
        <f>IF(G$8&lt;&gt;0,VLOOKUP(G$6,'District Data'!B$3:BK$609,13,FALSE),"")</f>
        <v>0.3977</v>
      </c>
      <c r="H21" s="33">
        <f>IF(H$8&lt;&gt;0,VLOOKUP(H$6,'District Data'!B$3:BK$609,13,FALSE),"")</f>
        <v>7.5700000000000003E-2</v>
      </c>
      <c r="I21" s="34">
        <f>IF(I$8&lt;&gt;0,VLOOKUP(I$6,'District Data'!B$3:BK$609,13,FALSE),"")</f>
        <v>1</v>
      </c>
    </row>
    <row r="22" spans="1:9" x14ac:dyDescent="0.25">
      <c r="A22" s="35"/>
      <c r="B22" s="29">
        <v>13</v>
      </c>
      <c r="C22" t="s">
        <v>763</v>
      </c>
      <c r="D22" s="33">
        <f>IF(D$5&lt;&gt;0,VLOOKUP(D$6,'District Data'!B$3:BK$609,14,FALSE),"")</f>
        <v>1.2E-2</v>
      </c>
      <c r="E22" s="34">
        <f>IF(D$5&lt;&gt;0,VLOOKUP(D$6,'Similar District Data'!B$2:BK$609,14,FALSE),"")</f>
        <v>2.0199999999999999E-2</v>
      </c>
      <c r="F22" s="33">
        <f>IF(D$5&lt;&gt;0, 'Statewide Data'!B13, "")</f>
        <v>3.56E-2</v>
      </c>
      <c r="G22" s="34">
        <f>IF(G$8&lt;&gt;0,VLOOKUP(G$6,'District Data'!B$3:BK$609,14,FALSE),"")</f>
        <v>0</v>
      </c>
      <c r="H22" s="33">
        <f>IF(H$8&lt;&gt;0,VLOOKUP(H$6,'District Data'!B$3:BK$609,14,FALSE),"")</f>
        <v>8.3999999999999995E-3</v>
      </c>
      <c r="I22" s="34">
        <f>IF(I$8&lt;&gt;0,VLOOKUP(I$6,'District Data'!B$3:BK$609,14,FALSE),"")</f>
        <v>3.2099999999999997E-2</v>
      </c>
    </row>
    <row r="23" spans="1:9" x14ac:dyDescent="0.25">
      <c r="A23" s="36"/>
      <c r="B23" s="37">
        <v>14</v>
      </c>
      <c r="C23" t="s">
        <v>764</v>
      </c>
      <c r="D23" s="39">
        <f>IF(D$5&lt;&gt;0,VLOOKUP(D$6,'District Data'!B$3:BK$609,15,FALSE),"")</f>
        <v>0.14779999999999999</v>
      </c>
      <c r="E23" s="40">
        <f>IF(D$5&lt;&gt;0,VLOOKUP(D$6,'Similar District Data'!B$2:BK$609,15,FALSE),"")</f>
        <v>0.1487</v>
      </c>
      <c r="F23" s="39">
        <f>IF(D$5&lt;&gt;0, 'Statewide Data'!B14, "")</f>
        <v>0.15570000000000001</v>
      </c>
      <c r="G23" s="40">
        <f>IF(G$8&lt;&gt;0,VLOOKUP(G$6,'District Data'!B$3:BK$609,15,FALSE),"")</f>
        <v>0.14660000000000001</v>
      </c>
      <c r="H23" s="39">
        <f>IF(H$8&lt;&gt;0,VLOOKUP(H$6,'District Data'!B$3:BK$609,15,FALSE),"")</f>
        <v>0.1043</v>
      </c>
      <c r="I23" s="40">
        <f>IF(I$8&lt;&gt;0,VLOOKUP(I$6,'District Data'!B$3:BK$609,15,FALSE),"")</f>
        <v>9.1600000000000001E-2</v>
      </c>
    </row>
    <row r="24" spans="1:9" x14ac:dyDescent="0.25">
      <c r="A24" s="60" t="s">
        <v>619</v>
      </c>
      <c r="B24" s="61"/>
      <c r="C24" s="61"/>
      <c r="D24" s="30" t="s">
        <v>620</v>
      </c>
      <c r="E24" s="31" t="s">
        <v>620</v>
      </c>
      <c r="F24" s="30" t="s">
        <v>620</v>
      </c>
      <c r="G24" s="32" t="s">
        <v>620</v>
      </c>
      <c r="H24" s="30" t="s">
        <v>620</v>
      </c>
      <c r="I24" s="32" t="s">
        <v>620</v>
      </c>
    </row>
    <row r="25" spans="1:9" x14ac:dyDescent="0.25">
      <c r="A25" s="28" t="s">
        <v>618</v>
      </c>
      <c r="B25" s="41">
        <v>15</v>
      </c>
      <c r="C25" t="s">
        <v>765</v>
      </c>
      <c r="D25" s="42">
        <f>IF(D$5&lt;&gt;0,VLOOKUP(D$6,'District Data'!B$3:BK$609,16,FALSE),"")</f>
        <v>66553.279999999999</v>
      </c>
      <c r="E25" s="43">
        <f>IF(D$5&lt;&gt;0,VLOOKUP(D$6,'Similar District Data'!B$2:BK$609,16,FALSE),"")</f>
        <v>66374.63</v>
      </c>
      <c r="F25" s="42">
        <f>IF(D$5&lt;&gt;0, 'Statewide Data'!B15, "")</f>
        <v>67654.33</v>
      </c>
      <c r="G25" s="43">
        <f>IF(G$8&lt;&gt;0,VLOOKUP(G$6,'District Data'!B$3:BK$609,16,FALSE),"")</f>
        <v>69693.78</v>
      </c>
      <c r="H25" s="42">
        <f>IF(H$8&lt;&gt;0,VLOOKUP(H$6,'District Data'!B$3:BK$609,16,FALSE),"")</f>
        <v>67533.05</v>
      </c>
      <c r="I25" s="43">
        <f>IF(I$8&lt;&gt;0,VLOOKUP(I$6,'District Data'!B$3:BK$609,16,FALSE),"")</f>
        <v>68878.2</v>
      </c>
    </row>
    <row r="26" spans="1:9" x14ac:dyDescent="0.25">
      <c r="A26" s="28" t="s">
        <v>618</v>
      </c>
      <c r="B26" s="41">
        <v>16</v>
      </c>
      <c r="C26" t="s">
        <v>766</v>
      </c>
      <c r="D26" s="33">
        <f>IF(D$5&lt;&gt;0,VLOOKUP(D$6,'District Data'!B$3:BK$609,17,FALSE),"")</f>
        <v>9.8199999999999996E-2</v>
      </c>
      <c r="E26" s="34">
        <f>IF(D$5&lt;&gt;0,VLOOKUP(D$6,'Similar District Data'!B$2:BK$609,17,FALSE),"")</f>
        <v>0.14249999999999999</v>
      </c>
      <c r="F26" s="33">
        <f>IF(D$5&lt;&gt;0, 'Statewide Data'!B16, "")</f>
        <v>0.18310000000000001</v>
      </c>
      <c r="G26" s="34">
        <f>IF(G$8&lt;&gt;0,VLOOKUP(G$6,'District Data'!B$3:BK$609,17,FALSE),"")</f>
        <v>7.6200000000000004E-2</v>
      </c>
      <c r="H26" s="33">
        <f>IF(H$8&lt;&gt;0,VLOOKUP(H$6,'District Data'!B$3:BK$609,17,FALSE),"")</f>
        <v>0.11409999999999999</v>
      </c>
      <c r="I26" s="34">
        <f>IF(I$8&lt;&gt;0,VLOOKUP(I$6,'District Data'!B$3:BK$609,17,FALSE),"")</f>
        <v>0.20880000000000001</v>
      </c>
    </row>
    <row r="27" spans="1:9" x14ac:dyDescent="0.25">
      <c r="A27" s="28" t="s">
        <v>618</v>
      </c>
      <c r="B27" s="41">
        <v>17</v>
      </c>
      <c r="C27" t="s">
        <v>767</v>
      </c>
      <c r="D27" s="33">
        <f>IF(D$5&lt;&gt;0,VLOOKUP(D$6,'District Data'!B$3:BK$609,18,FALSE),"")</f>
        <v>0.17860000000000001</v>
      </c>
      <c r="E27" s="34">
        <f>IF(D$5&lt;&gt;0,VLOOKUP(D$6,'Similar District Data'!B$2:BK$609,18,FALSE),"")</f>
        <v>0.17699999999999999</v>
      </c>
      <c r="F27" s="33">
        <f>IF(D$5&lt;&gt;0, 'Statewide Data'!B17, "")</f>
        <v>0.20039999999999999</v>
      </c>
      <c r="G27" s="34">
        <f>IF(G$8&lt;&gt;0,VLOOKUP(G$6,'District Data'!B$3:BK$609,18,FALSE),"")</f>
        <v>0.1333</v>
      </c>
      <c r="H27" s="33">
        <f>IF(H$8&lt;&gt;0,VLOOKUP(H$6,'District Data'!B$3:BK$609,18,FALSE),"")</f>
        <v>0.11409999999999999</v>
      </c>
      <c r="I27" s="34">
        <f>IF(I$8&lt;&gt;0,VLOOKUP(I$6,'District Data'!B$3:BK$609,18,FALSE),"")</f>
        <v>0.17580000000000001</v>
      </c>
    </row>
    <row r="28" spans="1:9" x14ac:dyDescent="0.25">
      <c r="A28" s="28" t="s">
        <v>618</v>
      </c>
      <c r="B28" s="41">
        <v>18</v>
      </c>
      <c r="C28" t="s">
        <v>768</v>
      </c>
      <c r="D28" s="33">
        <f>IF(D$5&lt;&gt;0,VLOOKUP(D$6,'District Data'!B$3:BK$609,19,FALSE),"")</f>
        <v>0.72319999999999995</v>
      </c>
      <c r="E28" s="34">
        <f>IF(D$5&lt;&gt;0,VLOOKUP(D$6,'Similar District Data'!B$2:BK$609,19,FALSE),"")</f>
        <v>0.6804</v>
      </c>
      <c r="F28" s="33">
        <f>IF(D$5&lt;&gt;0, 'Statewide Data'!B18, "")</f>
        <v>0.61650000000000005</v>
      </c>
      <c r="G28" s="34">
        <f>IF(G$8&lt;&gt;0,VLOOKUP(G$6,'District Data'!B$3:BK$609,19,FALSE),"")</f>
        <v>0.79049999999999998</v>
      </c>
      <c r="H28" s="33">
        <f>IF(H$8&lt;&gt;0,VLOOKUP(H$6,'District Data'!B$3:BK$609,19,FALSE),"")</f>
        <v>0.77190000000000003</v>
      </c>
      <c r="I28" s="34">
        <f>IF(I$8&lt;&gt;0,VLOOKUP(I$6,'District Data'!B$3:BK$609,19,FALSE),"")</f>
        <v>0.61539999999999995</v>
      </c>
    </row>
    <row r="29" spans="1:9" x14ac:dyDescent="0.25">
      <c r="A29" s="28" t="s">
        <v>618</v>
      </c>
      <c r="B29" s="41">
        <v>19</v>
      </c>
      <c r="C29" t="s">
        <v>769</v>
      </c>
      <c r="D29" s="30">
        <f>IF(D$5&lt;&gt;0,VLOOKUP(D$6,'District Data'!B$3:BK$609,20,FALSE),"")</f>
        <v>12</v>
      </c>
      <c r="E29" s="31">
        <f>IF(D$5&lt;&gt;0,VLOOKUP(D$6,'Similar District Data'!B$2:BK$609,20,FALSE),"")</f>
        <v>13.52</v>
      </c>
      <c r="F29" s="30">
        <f>IF(D$5&lt;&gt;0, 'Statewide Data'!B19, "")</f>
        <v>20.03</v>
      </c>
      <c r="G29" s="32">
        <f>IF(G$8&lt;&gt;0,VLOOKUP(G$6,'District Data'!B$3:BK$609,20,FALSE),"")</f>
        <v>17</v>
      </c>
      <c r="H29" s="30">
        <f>IF(H$8&lt;&gt;0,VLOOKUP(H$6,'District Data'!B$3:BK$609,20,FALSE),"")</f>
        <v>23</v>
      </c>
      <c r="I29" s="32">
        <f>IF(I$8&lt;&gt;0,VLOOKUP(I$6,'District Data'!B$3:BK$609,20,FALSE),"")</f>
        <v>12</v>
      </c>
    </row>
    <row r="30" spans="1:9" x14ac:dyDescent="0.25">
      <c r="A30" s="35" t="s">
        <v>618</v>
      </c>
      <c r="B30" s="41">
        <v>20</v>
      </c>
      <c r="C30" t="s">
        <v>770</v>
      </c>
      <c r="D30" s="42">
        <f>IF(D$5&lt;&gt;0,VLOOKUP(D$6,'District Data'!B$3:BK$609,21,FALSE),"")</f>
        <v>89400.08</v>
      </c>
      <c r="E30" s="43">
        <f>IF(D$5&lt;&gt;0,VLOOKUP(D$6,'Similar District Data'!B$2:BK$609,21,FALSE),"")</f>
        <v>88451.96</v>
      </c>
      <c r="F30" s="42">
        <f>IF(D$5&lt;&gt;0, 'Statewide Data'!B20, "")</f>
        <v>86982.26</v>
      </c>
      <c r="G30" s="43">
        <f>IF(G$8&lt;&gt;0,VLOOKUP(G$6,'District Data'!B$3:BK$609,21,FALSE),"")</f>
        <v>70882.41</v>
      </c>
      <c r="H30" s="42">
        <f>IF(H$8&lt;&gt;0,VLOOKUP(H$6,'District Data'!B$3:BK$609,21,FALSE),"")</f>
        <v>89303.33</v>
      </c>
      <c r="I30" s="43">
        <f>IF(I$8&lt;&gt;0,VLOOKUP(I$6,'District Data'!B$3:BK$609,21,FALSE),"")</f>
        <v>80824.58</v>
      </c>
    </row>
    <row r="31" spans="1:9" x14ac:dyDescent="0.25">
      <c r="A31" s="36"/>
      <c r="B31" s="44">
        <v>21</v>
      </c>
      <c r="C31" t="s">
        <v>771</v>
      </c>
      <c r="D31" s="45">
        <f>IF(D$5&lt;&gt;0,VLOOKUP(D$6,'District Data'!B$3:BK$609,22,FALSE),"")</f>
        <v>122.3</v>
      </c>
      <c r="E31" s="46">
        <f>IF(D$5&lt;&gt;0,VLOOKUP(D$6,'Similar District Data'!B$2:BK$609,22,FALSE),"")</f>
        <v>138.36000000000001</v>
      </c>
      <c r="F31" s="45">
        <f>IF(D$5&lt;&gt;0, 'Statewide Data'!B21, "")</f>
        <v>134.28</v>
      </c>
      <c r="G31" s="47">
        <f>IF(G$8&lt;&gt;0,VLOOKUP(G$6,'District Data'!B$3:BK$609,22,FALSE),"")</f>
        <v>100.92</v>
      </c>
      <c r="H31" s="45">
        <f>IF(H$8&lt;&gt;0,VLOOKUP(H$6,'District Data'!B$3:BK$609,22,FALSE),"")</f>
        <v>155.53</v>
      </c>
      <c r="I31" s="47">
        <f>IF(I$8&lt;&gt;0,VLOOKUP(I$6,'District Data'!B$3:BK$609,22,FALSE),"")</f>
        <v>80.7</v>
      </c>
    </row>
    <row r="32" spans="1:9" x14ac:dyDescent="0.25">
      <c r="A32" s="60" t="s">
        <v>621</v>
      </c>
      <c r="B32" s="61"/>
      <c r="C32" s="61"/>
      <c r="D32" s="30" t="s">
        <v>620</v>
      </c>
      <c r="E32" s="31" t="s">
        <v>620</v>
      </c>
      <c r="F32" s="30" t="s">
        <v>620</v>
      </c>
      <c r="G32" s="32" t="s">
        <v>620</v>
      </c>
      <c r="H32" s="30" t="s">
        <v>620</v>
      </c>
      <c r="I32" s="32" t="s">
        <v>620</v>
      </c>
    </row>
    <row r="33" spans="1:9" x14ac:dyDescent="0.25">
      <c r="A33" s="28" t="s">
        <v>618</v>
      </c>
      <c r="B33" s="41">
        <v>22</v>
      </c>
      <c r="C33" t="s">
        <v>772</v>
      </c>
      <c r="D33" s="42">
        <f>IF(D$5&lt;&gt;0,VLOOKUP(D$6,'District Data'!B$3:BK$609,23,FALSE),"")</f>
        <v>236367.46</v>
      </c>
      <c r="E33" s="43">
        <f>IF(D$5&lt;&gt;0,VLOOKUP(D$6,'Similar District Data'!B$2:BK$609,23,FALSE),"")</f>
        <v>188587.25</v>
      </c>
      <c r="F33" s="42">
        <f>IF(D$5&lt;&gt;0, 'Statewide Data'!B22, "")</f>
        <v>184385.31</v>
      </c>
      <c r="G33" s="43">
        <f>IF(G$8&lt;&gt;0,VLOOKUP(G$6,'District Data'!B$3:BK$609,23,FALSE),"")</f>
        <v>277455.34999999998</v>
      </c>
      <c r="H33" s="42">
        <f>IF(H$8&lt;&gt;0,VLOOKUP(H$6,'District Data'!B$3:BK$609,23,FALSE),"")</f>
        <v>286717.3</v>
      </c>
      <c r="I33" s="43">
        <f>IF(I$8&lt;&gt;0,VLOOKUP(I$6,'District Data'!B$3:BK$609,23,FALSE),"")</f>
        <v>91044.36</v>
      </c>
    </row>
    <row r="34" spans="1:9" x14ac:dyDescent="0.25">
      <c r="A34" s="28" t="s">
        <v>618</v>
      </c>
      <c r="B34" s="41">
        <v>23</v>
      </c>
      <c r="C34" t="s">
        <v>773</v>
      </c>
      <c r="D34" s="33">
        <f>IF(D$5&lt;&gt;0,VLOOKUP(D$6,'District Data'!B$3:BK$609,24,FALSE),"")</f>
        <v>0.63680000000000003</v>
      </c>
      <c r="E34" s="34">
        <f>IF(D$5&lt;&gt;0,VLOOKUP(D$6,'Similar District Data'!B$2:BK$609,24,FALSE),"")</f>
        <v>0.6694</v>
      </c>
      <c r="F34" s="33">
        <f>IF(D$5&lt;&gt;0, 'Statewide Data'!B23, "")</f>
        <v>0.71789999999999998</v>
      </c>
      <c r="G34" s="34">
        <f>IF(G$8&lt;&gt;0,VLOOKUP(G$6,'District Data'!B$3:BK$609,24,FALSE),"")</f>
        <v>0.75149999999999995</v>
      </c>
      <c r="H34" s="33">
        <f>IF(H$8&lt;&gt;0,VLOOKUP(H$6,'District Data'!B$3:BK$609,24,FALSE),"")</f>
        <v>0.81840000000000002</v>
      </c>
      <c r="I34" s="34">
        <f>IF(I$8&lt;&gt;0,VLOOKUP(I$6,'District Data'!B$3:BK$609,24,FALSE),"")</f>
        <v>0.65329999999999999</v>
      </c>
    </row>
    <row r="35" spans="1:9" x14ac:dyDescent="0.25">
      <c r="A35" s="28" t="s">
        <v>618</v>
      </c>
      <c r="B35" s="41">
        <v>24</v>
      </c>
      <c r="C35" t="s">
        <v>774</v>
      </c>
      <c r="D35" s="33">
        <f>IF(D$5&lt;&gt;0,VLOOKUP(D$6,'District Data'!B$3:BK$609,25,FALSE),"")</f>
        <v>0.33339999999999997</v>
      </c>
      <c r="E35" s="34">
        <f>IF(D$5&lt;&gt;0,VLOOKUP(D$6,'Similar District Data'!B$2:BK$609,25,FALSE),"")</f>
        <v>0.2792</v>
      </c>
      <c r="F35" s="33">
        <f>IF(D$5&lt;&gt;0, 'Statewide Data'!B24, "")</f>
        <v>0.1951</v>
      </c>
      <c r="G35" s="34">
        <f>IF(G$8&lt;&gt;0,VLOOKUP(G$6,'District Data'!B$3:BK$609,25,FALSE),"")</f>
        <v>0.1278</v>
      </c>
      <c r="H35" s="33">
        <f>IF(H$8&lt;&gt;0,VLOOKUP(H$6,'District Data'!B$3:BK$609,25,FALSE),"")</f>
        <v>0.1094</v>
      </c>
      <c r="I35" s="34">
        <f>IF(I$8&lt;&gt;0,VLOOKUP(I$6,'District Data'!B$3:BK$609,25,FALSE),"")</f>
        <v>0.2883</v>
      </c>
    </row>
    <row r="36" spans="1:9" x14ac:dyDescent="0.25">
      <c r="A36" s="28" t="s">
        <v>618</v>
      </c>
      <c r="B36" s="41">
        <v>25</v>
      </c>
      <c r="C36" t="s">
        <v>775</v>
      </c>
      <c r="D36" s="33">
        <f>IF(D$5&lt;&gt;0,VLOOKUP(D$6,'District Data'!B$3:BK$609,26,FALSE),"")</f>
        <v>2.98E-2</v>
      </c>
      <c r="E36" s="34">
        <f>IF(D$5&lt;&gt;0,VLOOKUP(D$6,'Similar District Data'!B$2:BK$609,26,FALSE),"")</f>
        <v>5.1400000000000001E-2</v>
      </c>
      <c r="F36" s="33">
        <f>IF(D$5&lt;&gt;0, 'Statewide Data'!B25, "")</f>
        <v>8.6900000000000005E-2</v>
      </c>
      <c r="G36" s="34">
        <f>IF(G$8&lt;&gt;0,VLOOKUP(G$6,'District Data'!B$3:BK$609,26,FALSE),"")</f>
        <v>0.1207</v>
      </c>
      <c r="H36" s="33">
        <f>IF(H$8&lt;&gt;0,VLOOKUP(H$6,'District Data'!B$3:BK$609,26,FALSE),"")</f>
        <v>7.22E-2</v>
      </c>
      <c r="I36" s="34">
        <f>IF(I$8&lt;&gt;0,VLOOKUP(I$6,'District Data'!B$3:BK$609,26,FALSE),"")</f>
        <v>5.8400000000000001E-2</v>
      </c>
    </row>
    <row r="37" spans="1:9" x14ac:dyDescent="0.25">
      <c r="A37" s="28" t="s">
        <v>618</v>
      </c>
      <c r="B37" s="41">
        <v>26</v>
      </c>
      <c r="C37" t="s">
        <v>776</v>
      </c>
      <c r="D37" s="33">
        <f>IF(D$5&lt;&gt;0,VLOOKUP(D$6,'District Data'!B$3:BK$609,27,FALSE),"")</f>
        <v>0.36320000000000002</v>
      </c>
      <c r="E37" s="34">
        <f>IF(D$5&lt;&gt;0,VLOOKUP(D$6,'Similar District Data'!B$2:BK$609,27,FALSE),"")</f>
        <v>0.3306</v>
      </c>
      <c r="F37" s="33">
        <f>IF(D$5&lt;&gt;0, 'Statewide Data'!B26, "")</f>
        <v>0.28210000000000002</v>
      </c>
      <c r="G37" s="34">
        <f>IF(G$8&lt;&gt;0,VLOOKUP(G$6,'District Data'!B$3:BK$609,27,FALSE),"")</f>
        <v>0.2485</v>
      </c>
      <c r="H37" s="33">
        <f>IF(H$8&lt;&gt;0,VLOOKUP(H$6,'District Data'!B$3:BK$609,27,FALSE),"")</f>
        <v>0.18160000000000001</v>
      </c>
      <c r="I37" s="34">
        <f>IF(I$8&lt;&gt;0,VLOOKUP(I$6,'District Data'!B$3:BK$609,27,FALSE),"")</f>
        <v>0.34670000000000001</v>
      </c>
    </row>
    <row r="38" spans="1:9" x14ac:dyDescent="0.25">
      <c r="A38" s="28" t="s">
        <v>618</v>
      </c>
      <c r="B38" s="41">
        <v>27</v>
      </c>
      <c r="C38" t="s">
        <v>777</v>
      </c>
      <c r="D38" s="48">
        <f>IF(D$5&lt;&gt;0,VLOOKUP(D$6,'District Data'!B$3:BK$609,28,FALSE),"")</f>
        <v>236.37</v>
      </c>
      <c r="E38" s="43">
        <f>IF(D$5&lt;&gt;0,VLOOKUP(D$6,'Similar District Data'!B$2:BK$609,28,FALSE),"")</f>
        <v>188.59</v>
      </c>
      <c r="F38" s="42">
        <f>IF(D$5&lt;&gt;0, 'Statewide Data'!B27, "")</f>
        <v>184.39</v>
      </c>
      <c r="G38" s="43">
        <f>IF(G$8&lt;&gt;0,VLOOKUP(G$6,'District Data'!B$3:BK$609,28,FALSE),"")</f>
        <v>277.45999999999998</v>
      </c>
      <c r="H38" s="42">
        <f>IF(H$8&lt;&gt;0,VLOOKUP(H$6,'District Data'!B$3:BK$609,28,FALSE),"")</f>
        <v>286.72000000000003</v>
      </c>
      <c r="I38" s="43">
        <f>IF(I$8&lt;&gt;0,VLOOKUP(I$6,'District Data'!B$3:BK$609,28,FALSE),"")</f>
        <v>91.04</v>
      </c>
    </row>
    <row r="39" spans="1:9" x14ac:dyDescent="0.25">
      <c r="A39" s="28" t="s">
        <v>618</v>
      </c>
      <c r="B39" s="41">
        <v>28</v>
      </c>
      <c r="C39" t="s">
        <v>778</v>
      </c>
      <c r="D39" s="48">
        <f>IF(D$5&lt;&gt;0,VLOOKUP(D$6,'District Data'!B$3:BK$609,29,FALSE),"")</f>
        <v>9850.02</v>
      </c>
      <c r="E39" s="43">
        <f>IF(D$5&lt;&gt;0,VLOOKUP(D$6,'Similar District Data'!B$2:BK$609,29,FALSE),"")</f>
        <v>7538.01</v>
      </c>
      <c r="F39" s="42">
        <f>IF(D$5&lt;&gt;0, 'Statewide Data'!B28, "")</f>
        <v>6913.59</v>
      </c>
      <c r="G39" s="43">
        <f>IF(G$8&lt;&gt;0,VLOOKUP(G$6,'District Data'!B$3:BK$609,29,FALSE),"")</f>
        <v>10838.15</v>
      </c>
      <c r="H39" s="42">
        <f>IF(H$8&lt;&gt;0,VLOOKUP(H$6,'District Data'!B$3:BK$609,29,FALSE),"")</f>
        <v>11380.62</v>
      </c>
      <c r="I39" s="43">
        <f>IF(I$8&lt;&gt;0,VLOOKUP(I$6,'District Data'!B$3:BK$609,29,FALSE),"")</f>
        <v>3425.63</v>
      </c>
    </row>
    <row r="40" spans="1:9" x14ac:dyDescent="0.25">
      <c r="A40" s="28" t="s">
        <v>618</v>
      </c>
      <c r="B40" s="41">
        <v>29</v>
      </c>
      <c r="C40" t="s">
        <v>779</v>
      </c>
      <c r="D40" s="48">
        <f>IF(D$5&lt;&gt;0,VLOOKUP(D$6,'District Data'!B$3:BK$609,30,FALSE),"")</f>
        <v>924.3</v>
      </c>
      <c r="E40" s="43">
        <f>IF(D$5&lt;&gt;0,VLOOKUP(D$6,'Similar District Data'!B$2:BK$609,30,FALSE),"")</f>
        <v>690.18</v>
      </c>
      <c r="F40" s="42">
        <f>IF(D$5&lt;&gt;0, 'Statewide Data'!B29, "")</f>
        <v>667.19</v>
      </c>
      <c r="G40" s="43">
        <f>IF(G$8&lt;&gt;0,VLOOKUP(G$6,'District Data'!B$3:BK$609,30,FALSE),"")</f>
        <v>881.05</v>
      </c>
      <c r="H40" s="42">
        <f>IF(H$8&lt;&gt;0,VLOOKUP(H$6,'District Data'!B$3:BK$609,30,FALSE),"")</f>
        <v>1227.27</v>
      </c>
      <c r="I40" s="43">
        <f>IF(I$8&lt;&gt;0,VLOOKUP(I$6,'District Data'!B$3:BK$609,30,FALSE),"")</f>
        <v>437.5</v>
      </c>
    </row>
    <row r="41" spans="1:9" x14ac:dyDescent="0.25">
      <c r="A41" s="28" t="s">
        <v>618</v>
      </c>
      <c r="B41" s="41">
        <v>30</v>
      </c>
      <c r="C41" t="s">
        <v>780</v>
      </c>
      <c r="D41" s="48">
        <f>IF(D$5&lt;&gt;0,VLOOKUP(D$6,'District Data'!B$3:BK$609,31,FALSE),"")</f>
        <v>214376.94</v>
      </c>
      <c r="E41" s="43">
        <f>IF(D$5&lt;&gt;0,VLOOKUP(D$6,'Similar District Data'!B$2:BK$609,31,FALSE),"")</f>
        <v>169712.17</v>
      </c>
      <c r="F41" s="42">
        <f>IF(D$5&lt;&gt;0, 'Statewide Data'!B30, "")</f>
        <v>172714.16</v>
      </c>
      <c r="G41" s="43">
        <f>IF(G$8&lt;&gt;0,VLOOKUP(G$6,'District Data'!B$3:BK$609,31,FALSE),"")</f>
        <v>258129.64</v>
      </c>
      <c r="H41" s="42">
        <f>IF(H$8&lt;&gt;0,VLOOKUP(H$6,'District Data'!B$3:BK$609,31,FALSE),"")</f>
        <v>269813.27</v>
      </c>
      <c r="I41" s="43">
        <f>IF(I$8&lt;&gt;0,VLOOKUP(I$6,'District Data'!B$3:BK$609,31,FALSE),"")</f>
        <v>41696.83</v>
      </c>
    </row>
    <row r="42" spans="1:9" x14ac:dyDescent="0.25">
      <c r="A42" s="28" t="s">
        <v>618</v>
      </c>
      <c r="B42" s="41">
        <v>31</v>
      </c>
      <c r="C42" t="s">
        <v>781</v>
      </c>
      <c r="D42" s="49">
        <f>IF(D$5&lt;&gt;0,VLOOKUP(D$6,'District Data'!B$3:BK$609,32,FALSE),"")</f>
        <v>482</v>
      </c>
      <c r="E42" s="31" t="str">
        <f>IF(D$5&lt;&gt;0,VLOOKUP(D$6,'Similar District Data'!B$2:BK$609,32,FALSE),"")</f>
        <v>NA</v>
      </c>
      <c r="F42" s="42" t="str">
        <f>IF(D$5&lt;&gt;0, 'Statewide Data'!B31, "")</f>
        <v>NA</v>
      </c>
      <c r="G42" s="50">
        <f>IF(G$8&lt;&gt;0,VLOOKUP(G$6,'District Data'!B$3:BK$609,32,FALSE),"")</f>
        <v>543</v>
      </c>
      <c r="H42" s="51">
        <f>IF(H$8&lt;&gt;0,VLOOKUP(H$6,'District Data'!B$3:BK$609,32,FALSE),"")</f>
        <v>559</v>
      </c>
      <c r="I42" s="50">
        <f>IF(I$8&lt;&gt;0,VLOOKUP(I$6,'District Data'!B$3:BK$609,32,FALSE),"")</f>
        <v>4</v>
      </c>
    </row>
    <row r="43" spans="1:9" x14ac:dyDescent="0.25">
      <c r="A43" s="28" t="s">
        <v>618</v>
      </c>
      <c r="B43" s="41">
        <v>32</v>
      </c>
      <c r="C43" t="s">
        <v>782</v>
      </c>
      <c r="D43" s="42">
        <f>IF(D$5&lt;&gt;0,VLOOKUP(D$6,'District Data'!B$3:BK$609,33,FALSE),"")</f>
        <v>37973</v>
      </c>
      <c r="E43" s="43">
        <f>IF(D$5&lt;&gt;0,VLOOKUP(D$6,'Similar District Data'!B$2:BK$609,33,FALSE),"")</f>
        <v>37356</v>
      </c>
      <c r="F43" s="42">
        <f>IF(D$5&lt;&gt;0, 'Statewide Data'!B32, "")</f>
        <v>35296</v>
      </c>
      <c r="G43" s="43">
        <f>IF(G$8&lt;&gt;0,VLOOKUP(G$6,'District Data'!B$3:BK$609,33,FALSE),"")</f>
        <v>34846</v>
      </c>
      <c r="H43" s="42">
        <f>IF(H$8&lt;&gt;0,VLOOKUP(H$6,'District Data'!B$3:BK$609,33,FALSE),"")</f>
        <v>55282</v>
      </c>
      <c r="I43" s="43">
        <f>IF(I$8&lt;&gt;0,VLOOKUP(I$6,'District Data'!B$3:BK$609,33,FALSE),"")</f>
        <v>25715</v>
      </c>
    </row>
    <row r="44" spans="1:9" x14ac:dyDescent="0.25">
      <c r="A44" s="36" t="s">
        <v>618</v>
      </c>
      <c r="B44" s="44">
        <v>33</v>
      </c>
      <c r="C44" t="s">
        <v>783</v>
      </c>
      <c r="D44" s="52">
        <f>IF(D$5&lt;&gt;0,VLOOKUP(D$6,'District Data'!B$3:BK$609,34,FALSE),"")</f>
        <v>57628</v>
      </c>
      <c r="E44" s="53">
        <f>IF(D$5&lt;&gt;0,VLOOKUP(D$6,'Similar District Data'!B$2:BK$609,34,FALSE),"")</f>
        <v>58871.21</v>
      </c>
      <c r="F44" s="52">
        <f>IF(D$5&lt;&gt;0, 'Statewide Data'!B33, "")</f>
        <v>87221</v>
      </c>
      <c r="G44" s="53">
        <f>IF(G$8&lt;&gt;0,VLOOKUP(G$6,'District Data'!B$3:BK$609,34,FALSE),"")</f>
        <v>59952</v>
      </c>
      <c r="H44" s="52">
        <f>IF(H$8&lt;&gt;0,VLOOKUP(H$6,'District Data'!B$3:BK$609,34,FALSE),"")</f>
        <v>117299</v>
      </c>
      <c r="I44" s="53">
        <f>IF(I$8&lt;&gt;0,VLOOKUP(I$6,'District Data'!B$3:BK$609,34,FALSE),"")</f>
        <v>37160</v>
      </c>
    </row>
    <row r="45" spans="1:9" x14ac:dyDescent="0.25">
      <c r="A45" s="60" t="s">
        <v>622</v>
      </c>
      <c r="B45" s="61"/>
      <c r="C45" s="61"/>
      <c r="D45" s="30" t="s">
        <v>620</v>
      </c>
      <c r="E45" s="31" t="s">
        <v>620</v>
      </c>
      <c r="F45" s="30" t="s">
        <v>620</v>
      </c>
      <c r="G45" s="32" t="s">
        <v>620</v>
      </c>
      <c r="H45" s="30" t="s">
        <v>620</v>
      </c>
      <c r="I45" s="32" t="s">
        <v>620</v>
      </c>
    </row>
    <row r="46" spans="1:9" x14ac:dyDescent="0.25">
      <c r="A46" s="28" t="s">
        <v>618</v>
      </c>
      <c r="B46" s="41">
        <v>34</v>
      </c>
      <c r="C46" t="s">
        <v>784</v>
      </c>
      <c r="D46" s="30">
        <f>IF(D$5&lt;&gt;0,VLOOKUP(D$6,'District Data'!B$3:BK$609,35,FALSE),"")</f>
        <v>63.6</v>
      </c>
      <c r="E46" s="31">
        <f>IF(D$5&lt;&gt;0,VLOOKUP(D$6,'Similar District Data'!B$2:BK$609,35,FALSE),"")</f>
        <v>61.34</v>
      </c>
      <c r="F46" s="30">
        <f>IF(D$5&lt;&gt;0, 'Statewide Data'!B34, "")</f>
        <v>50.03</v>
      </c>
      <c r="G46" s="32">
        <f>IF(G$8&lt;&gt;0,VLOOKUP(G$6,'District Data'!B$3:BK$609,35,FALSE),"")</f>
        <v>70.599999999999994</v>
      </c>
      <c r="H46" s="30">
        <f>IF(H$8&lt;&gt;0,VLOOKUP(H$6,'District Data'!B$3:BK$609,35,FALSE),"")</f>
        <v>66.13</v>
      </c>
      <c r="I46" s="32">
        <f>IF(I$8&lt;&gt;0,VLOOKUP(I$6,'District Data'!B$3:BK$609,35,FALSE),"")</f>
        <v>53.07</v>
      </c>
    </row>
    <row r="47" spans="1:9" x14ac:dyDescent="0.25">
      <c r="A47" s="28" t="s">
        <v>618</v>
      </c>
      <c r="B47" s="41">
        <v>35</v>
      </c>
      <c r="C47" t="s">
        <v>785</v>
      </c>
      <c r="D47" s="30">
        <f>IF(D$5&lt;&gt;0,VLOOKUP(D$6,'District Data'!B$3:BK$609,36,FALSE),"")</f>
        <v>41.22</v>
      </c>
      <c r="E47" s="31">
        <f>IF(D$5&lt;&gt;0,VLOOKUP(D$6,'Similar District Data'!B$2:BK$609,36,FALSE),"")</f>
        <v>36.159999999999997</v>
      </c>
      <c r="F47" s="30">
        <f>IF(D$5&lt;&gt;0, 'Statewide Data'!B35, "")</f>
        <v>29.81</v>
      </c>
      <c r="G47" s="32">
        <f>IF(G$8&lt;&gt;0,VLOOKUP(G$6,'District Data'!B$3:BK$609,36,FALSE),"")</f>
        <v>31.6</v>
      </c>
      <c r="H47" s="30">
        <f>IF(H$8&lt;&gt;0,VLOOKUP(H$6,'District Data'!B$3:BK$609,36,FALSE),"")</f>
        <v>36.450000000000003</v>
      </c>
      <c r="I47" s="32">
        <f>IF(I$8&lt;&gt;0,VLOOKUP(I$6,'District Data'!B$3:BK$609,36,FALSE),"")</f>
        <v>37.020000000000003</v>
      </c>
    </row>
    <row r="48" spans="1:9" x14ac:dyDescent="0.25">
      <c r="A48" s="28" t="s">
        <v>618</v>
      </c>
      <c r="B48" s="41">
        <v>36</v>
      </c>
      <c r="C48" t="s">
        <v>786</v>
      </c>
      <c r="D48" s="30">
        <f>IF(D$5&lt;&gt;0,VLOOKUP(D$6,'District Data'!B$3:BK$609,37,FALSE),"")</f>
        <v>40.58</v>
      </c>
      <c r="E48" s="31">
        <f>IF(D$5&lt;&gt;0,VLOOKUP(D$6,'Similar District Data'!B$2:BK$609,37,FALSE),"")</f>
        <v>45.34</v>
      </c>
      <c r="F48" s="30">
        <f>IF(D$5&lt;&gt;0, 'Statewide Data'!B36, "")</f>
        <v>35.020000000000003</v>
      </c>
      <c r="G48" s="32">
        <f>IF(G$8&lt;&gt;0,VLOOKUP(G$6,'District Data'!B$3:BK$609,37,FALSE),"")</f>
        <v>53.16</v>
      </c>
      <c r="H48" s="30">
        <f>IF(H$8&lt;&gt;0,VLOOKUP(H$6,'District Data'!B$3:BK$609,37,FALSE),"")</f>
        <v>46.51</v>
      </c>
      <c r="I48" s="32">
        <f>IF(I$8&lt;&gt;0,VLOOKUP(I$6,'District Data'!B$3:BK$609,37,FALSE),"")</f>
        <v>35.869999999999997</v>
      </c>
    </row>
    <row r="49" spans="1:9" x14ac:dyDescent="0.25">
      <c r="A49" s="28" t="s">
        <v>618</v>
      </c>
      <c r="B49" s="41">
        <v>37</v>
      </c>
      <c r="C49" t="s">
        <v>787</v>
      </c>
      <c r="D49" s="30">
        <f>IF(D$5&lt;&gt;0,VLOOKUP(D$6,'District Data'!B$3:BK$609,38,FALSE),"")</f>
        <v>3.76</v>
      </c>
      <c r="E49" s="31">
        <f>IF(D$5&lt;&gt;0,VLOOKUP(D$6,'Similar District Data'!B$2:BK$609,38,FALSE),"")</f>
        <v>5.01</v>
      </c>
      <c r="F49" s="30">
        <f>IF(D$5&lt;&gt;0, 'Statewide Data'!B37, "")</f>
        <v>4.4800000000000004</v>
      </c>
      <c r="G49" s="32">
        <f>IF(G$8&lt;&gt;0,VLOOKUP(G$6,'District Data'!B$3:BK$609,38,FALSE),"")</f>
        <v>3.9</v>
      </c>
      <c r="H49" s="30">
        <f>IF(H$8&lt;&gt;0,VLOOKUP(H$6,'District Data'!B$3:BK$609,38,FALSE),"")</f>
        <v>4.2</v>
      </c>
      <c r="I49" s="32">
        <f>IF(I$8&lt;&gt;0,VLOOKUP(I$6,'District Data'!B$3:BK$609,38,FALSE),"")</f>
        <v>6.77</v>
      </c>
    </row>
    <row r="50" spans="1:9" x14ac:dyDescent="0.25">
      <c r="A50" s="28" t="s">
        <v>618</v>
      </c>
      <c r="B50" s="41">
        <v>38</v>
      </c>
      <c r="C50" t="s">
        <v>788</v>
      </c>
      <c r="D50" s="42">
        <f>IF(D$5&lt;&gt;0,VLOOKUP(D$6,'District Data'!B$3:BK$609,39,FALSE),"")</f>
        <v>0</v>
      </c>
      <c r="E50" s="43">
        <f>IF(D$5&lt;&gt;0,VLOOKUP(D$6,'Similar District Data'!B$2:BK$609,39,FALSE),"")</f>
        <v>726.17</v>
      </c>
      <c r="F50" s="42">
        <f>IF(D$5&lt;&gt;0, 'Statewide Data'!B38, "")</f>
        <v>1584.81</v>
      </c>
      <c r="G50" s="43">
        <f>IF(G$8&lt;&gt;0,VLOOKUP(G$6,'District Data'!B$3:BK$609,39,FALSE),"")</f>
        <v>0</v>
      </c>
      <c r="H50" s="42">
        <f>IF(H$8&lt;&gt;0,VLOOKUP(H$6,'District Data'!B$3:BK$609,39,FALSE),"")</f>
        <v>0</v>
      </c>
      <c r="I50" s="43">
        <f>IF(I$8&lt;&gt;0,VLOOKUP(I$6,'District Data'!B$3:BK$609,39,FALSE),"")</f>
        <v>0</v>
      </c>
    </row>
    <row r="51" spans="1:9" x14ac:dyDescent="0.25">
      <c r="A51" s="36" t="s">
        <v>618</v>
      </c>
      <c r="B51" s="44">
        <v>39</v>
      </c>
      <c r="C51" t="s">
        <v>789</v>
      </c>
      <c r="D51" s="54">
        <f>IF(D$5&lt;&gt;0,VLOOKUP(D$6,'District Data'!B$3:BK$609,40,FALSE),"")</f>
        <v>1.0507</v>
      </c>
      <c r="E51" s="55">
        <f>IF(D$5&lt;&gt;0,VLOOKUP(D$6,'Similar District Data'!B$2:BK$609,40,FALSE),"")</f>
        <v>0.94569999999999999</v>
      </c>
      <c r="F51" s="54">
        <f>IF(D$5&lt;&gt;0, 'Statewide Data'!B39, "")</f>
        <v>1</v>
      </c>
      <c r="G51" s="55">
        <f>IF(G$8&lt;&gt;0,VLOOKUP(G$6,'District Data'!B$3:BK$609,40,FALSE),"")</f>
        <v>1.2818000000000001</v>
      </c>
      <c r="H51" s="57">
        <f>IF(H$8&lt;&gt;0,VLOOKUP(H$6,'District Data'!B$3:BK$609,40,FALSE),"")</f>
        <v>0.62760000000000005</v>
      </c>
      <c r="I51" s="55">
        <f>IF(I$8&lt;&gt;0,VLOOKUP(I$6,'District Data'!B$3:BK$609,40,FALSE),"")</f>
        <v>1.3389</v>
      </c>
    </row>
    <row r="52" spans="1:9" x14ac:dyDescent="0.25">
      <c r="A52" s="60" t="s">
        <v>629</v>
      </c>
      <c r="B52" s="62"/>
      <c r="C52" s="62"/>
      <c r="D52" s="30" t="s">
        <v>620</v>
      </c>
      <c r="E52" s="31" t="s">
        <v>620</v>
      </c>
      <c r="F52" s="30" t="s">
        <v>620</v>
      </c>
      <c r="G52" s="32" t="s">
        <v>620</v>
      </c>
      <c r="H52" s="30" t="s">
        <v>620</v>
      </c>
      <c r="I52" s="32" t="s">
        <v>620</v>
      </c>
    </row>
    <row r="53" spans="1:9" x14ac:dyDescent="0.25">
      <c r="A53" s="28" t="s">
        <v>618</v>
      </c>
      <c r="B53" s="41">
        <v>40</v>
      </c>
      <c r="C53" t="s">
        <v>790</v>
      </c>
      <c r="D53" s="42">
        <f>IF(D$5&lt;&gt;0,VLOOKUP(D$6,'District Data'!B$3:BK$609,41,FALSE),"")</f>
        <v>2470.02</v>
      </c>
      <c r="E53" s="43">
        <f>IF(D$5&lt;&gt;0,VLOOKUP(D$6,'Similar District Data'!B$2:BK$609,41,FALSE),"")</f>
        <v>1669.48</v>
      </c>
      <c r="F53" s="42">
        <f>IF(D$5&lt;&gt;0, 'Statewide Data'!B40, "")</f>
        <v>1763.65</v>
      </c>
      <c r="G53" s="43">
        <f>IF(G$8&lt;&gt;0,VLOOKUP(G$6,'District Data'!B$3:BK$609,41,FALSE),"")</f>
        <v>1653.56</v>
      </c>
      <c r="H53" s="42">
        <f>IF(H$8&lt;&gt;0,VLOOKUP(H$6,'District Data'!B$3:BK$609,41,FALSE),"")</f>
        <v>1631.73</v>
      </c>
      <c r="I53" s="43">
        <f>IF(I$8&lt;&gt;0,VLOOKUP(I$6,'District Data'!B$3:BK$609,41,FALSE),"")</f>
        <v>1919.47</v>
      </c>
    </row>
    <row r="54" spans="1:9" x14ac:dyDescent="0.25">
      <c r="A54" s="28" t="s">
        <v>618</v>
      </c>
      <c r="B54" s="41">
        <v>41</v>
      </c>
      <c r="C54" t="s">
        <v>791</v>
      </c>
      <c r="D54" s="42">
        <f>IF(D$5&lt;&gt;0,VLOOKUP(D$6,'District Data'!B$3:BK$609,42,FALSE),"")</f>
        <v>2030.49</v>
      </c>
      <c r="E54" s="43">
        <f>IF(D$5&lt;&gt;0,VLOOKUP(D$6,'Similar District Data'!B$2:BK$609,42,FALSE),"")</f>
        <v>2008.9</v>
      </c>
      <c r="F54" s="42">
        <f>IF(D$5&lt;&gt;0, 'Statewide Data'!B41, "")</f>
        <v>2269.29</v>
      </c>
      <c r="G54" s="43">
        <f>IF(G$8&lt;&gt;0,VLOOKUP(G$6,'District Data'!B$3:BK$609,42,FALSE),"")</f>
        <v>2169.63</v>
      </c>
      <c r="H54" s="42">
        <f>IF(H$8&lt;&gt;0,VLOOKUP(H$6,'District Data'!B$3:BK$609,42,FALSE),"")</f>
        <v>2079.02</v>
      </c>
      <c r="I54" s="43">
        <f>IF(I$8&lt;&gt;0,VLOOKUP(I$6,'District Data'!B$3:BK$609,42,FALSE),"")</f>
        <v>2224.16</v>
      </c>
    </row>
    <row r="55" spans="1:9" x14ac:dyDescent="0.25">
      <c r="A55" s="28" t="s">
        <v>618</v>
      </c>
      <c r="B55" s="41">
        <v>42</v>
      </c>
      <c r="C55" t="s">
        <v>792</v>
      </c>
      <c r="D55" s="42">
        <f>IF(D$5&lt;&gt;0,VLOOKUP(D$6,'District Data'!B$3:BK$609,43,FALSE),"")</f>
        <v>7832.13</v>
      </c>
      <c r="E55" s="43">
        <f>IF(D$5&lt;&gt;0,VLOOKUP(D$6,'Similar District Data'!B$2:BK$609,43,FALSE),"")</f>
        <v>7426.3</v>
      </c>
      <c r="F55" s="42">
        <f>IF(D$5&lt;&gt;0, 'Statewide Data'!B42, "")</f>
        <v>7996.54</v>
      </c>
      <c r="G55" s="43">
        <f>IF(G$8&lt;&gt;0,VLOOKUP(G$6,'District Data'!B$3:BK$609,43,FALSE),"")</f>
        <v>7151.68</v>
      </c>
      <c r="H55" s="42">
        <f>IF(H$8&lt;&gt;0,VLOOKUP(H$6,'District Data'!B$3:BK$609,43,FALSE),"")</f>
        <v>7834.54</v>
      </c>
      <c r="I55" s="43">
        <f>IF(I$8&lt;&gt;0,VLOOKUP(I$6,'District Data'!B$3:BK$609,43,FALSE),"")</f>
        <v>7426.06</v>
      </c>
    </row>
    <row r="56" spans="1:9" x14ac:dyDescent="0.25">
      <c r="A56" s="28" t="s">
        <v>618</v>
      </c>
      <c r="B56" s="41">
        <v>43</v>
      </c>
      <c r="C56" t="s">
        <v>793</v>
      </c>
      <c r="D56" s="42">
        <f>IF(D$5&lt;&gt;0,VLOOKUP(D$6,'District Data'!B$3:BK$609,44,FALSE),"")</f>
        <v>1028.24</v>
      </c>
      <c r="E56" s="43">
        <f>IF(D$5&lt;&gt;0,VLOOKUP(D$6,'Similar District Data'!B$2:BK$609,44,FALSE),"")</f>
        <v>746.88</v>
      </c>
      <c r="F56" s="42">
        <f>IF(D$5&lt;&gt;0, 'Statewide Data'!B43, "")</f>
        <v>901.24</v>
      </c>
      <c r="G56" s="43">
        <f>IF(G$8&lt;&gt;0,VLOOKUP(G$6,'District Data'!B$3:BK$609,44,FALSE),"")</f>
        <v>1162.81</v>
      </c>
      <c r="H56" s="42">
        <f>IF(H$8&lt;&gt;0,VLOOKUP(H$6,'District Data'!B$3:BK$609,44,FALSE),"")</f>
        <v>787.64</v>
      </c>
      <c r="I56" s="43">
        <f>IF(I$8&lt;&gt;0,VLOOKUP(I$6,'District Data'!B$3:BK$609,44,FALSE),"")</f>
        <v>527.41</v>
      </c>
    </row>
    <row r="57" spans="1:9" x14ac:dyDescent="0.25">
      <c r="A57" s="28" t="s">
        <v>618</v>
      </c>
      <c r="B57" s="41">
        <v>44</v>
      </c>
      <c r="C57" t="s">
        <v>794</v>
      </c>
      <c r="D57" s="42">
        <f>IF(D$5&lt;&gt;0,VLOOKUP(D$6,'District Data'!B$3:BK$609,45,FALSE),"")</f>
        <v>412.81</v>
      </c>
      <c r="E57" s="43">
        <f>IF(D$5&lt;&gt;0,VLOOKUP(D$6,'Similar District Data'!B$2:BK$609,45,FALSE),"")</f>
        <v>326.25</v>
      </c>
      <c r="F57" s="42">
        <f>IF(D$5&lt;&gt;0, 'Statewide Data'!B44, "")</f>
        <v>455.97</v>
      </c>
      <c r="G57" s="43">
        <f>IF(G$8&lt;&gt;0,VLOOKUP(G$6,'District Data'!B$3:BK$609,45,FALSE),"")</f>
        <v>1033.6600000000001</v>
      </c>
      <c r="H57" s="42">
        <f>IF(H$8&lt;&gt;0,VLOOKUP(H$6,'District Data'!B$3:BK$609,45,FALSE),"")</f>
        <v>555.35</v>
      </c>
      <c r="I57" s="43">
        <f>IF(I$8&lt;&gt;0,VLOOKUP(I$6,'District Data'!B$3:BK$609,45,FALSE),"")</f>
        <v>81.2</v>
      </c>
    </row>
    <row r="58" spans="1:9" x14ac:dyDescent="0.25">
      <c r="A58" s="36" t="s">
        <v>618</v>
      </c>
      <c r="B58" s="44">
        <v>45</v>
      </c>
      <c r="C58" t="s">
        <v>795</v>
      </c>
      <c r="D58" s="52">
        <f>IF(D$5&lt;&gt;0,VLOOKUP(D$6,'District Data'!B$3:BK$609,46,FALSE),"")</f>
        <v>13773.69</v>
      </c>
      <c r="E58" s="53">
        <f>IF(D$5&lt;&gt;0,VLOOKUP(D$6,'Similar District Data'!B$2:BK$609,46,FALSE),"")</f>
        <v>12177.81</v>
      </c>
      <c r="F58" s="52">
        <f>IF(D$5&lt;&gt;0, 'Statewide Data'!B45, "")</f>
        <v>13386.7</v>
      </c>
      <c r="G58" s="53">
        <f>IF(G$8&lt;&gt;0,VLOOKUP(G$6,'District Data'!B$3:BK$609,46,FALSE),"")</f>
        <v>13171.35</v>
      </c>
      <c r="H58" s="52">
        <f>IF(H$8&lt;&gt;0,VLOOKUP(H$6,'District Data'!B$3:BK$609,46,FALSE),"")</f>
        <v>12888.29</v>
      </c>
      <c r="I58" s="53">
        <f>IF(I$8&lt;&gt;0,VLOOKUP(I$6,'District Data'!B$3:BK$609,46,FALSE),"")</f>
        <v>12178.3</v>
      </c>
    </row>
    <row r="59" spans="1:9" x14ac:dyDescent="0.25">
      <c r="A59" s="60" t="s">
        <v>623</v>
      </c>
      <c r="B59" s="61"/>
      <c r="C59" s="61"/>
      <c r="D59" s="30" t="s">
        <v>620</v>
      </c>
      <c r="E59" s="31" t="s">
        <v>620</v>
      </c>
      <c r="F59" s="42" t="s">
        <v>620</v>
      </c>
      <c r="G59" s="43" t="s">
        <v>620</v>
      </c>
      <c r="H59" s="42" t="s">
        <v>620</v>
      </c>
      <c r="I59" s="43" t="s">
        <v>620</v>
      </c>
    </row>
    <row r="60" spans="1:9" x14ac:dyDescent="0.25">
      <c r="A60" s="28" t="s">
        <v>618</v>
      </c>
      <c r="B60" s="41">
        <v>46</v>
      </c>
      <c r="C60" t="s">
        <v>796</v>
      </c>
      <c r="D60" s="42">
        <f>IF(D$5&lt;&gt;0,VLOOKUP(D$6,'District Data'!B$3:BK$609,47,FALSE),"")</f>
        <v>4187.3100000000004</v>
      </c>
      <c r="E60" s="43">
        <f>IF(D$5&lt;&gt;0,VLOOKUP(D$6,'Similar District Data'!B$2:BK$609,47,FALSE),"")</f>
        <v>4952.3500000000004</v>
      </c>
      <c r="F60" s="42">
        <f>IF(D$5&lt;&gt;0, 'Statewide Data'!B46, "")</f>
        <v>6579.16</v>
      </c>
      <c r="G60" s="43">
        <f>IF(G$8&lt;&gt;0,VLOOKUP(G$6,'District Data'!B$3:BK$609,47,FALSE),"")</f>
        <v>4091.29</v>
      </c>
      <c r="H60" s="42">
        <f>IF(H$8&lt;&gt;0,VLOOKUP(H$6,'District Data'!B$3:BK$609,47,FALSE),"")</f>
        <v>2220.0300000000002</v>
      </c>
      <c r="I60" s="43">
        <f>IF(I$8&lt;&gt;0,VLOOKUP(I$6,'District Data'!B$3:BK$609,47,FALSE),"")</f>
        <v>8448.49</v>
      </c>
    </row>
    <row r="61" spans="1:9" x14ac:dyDescent="0.25">
      <c r="A61" s="28" t="s">
        <v>618</v>
      </c>
      <c r="B61" s="41">
        <v>47</v>
      </c>
      <c r="C61" t="s">
        <v>797</v>
      </c>
      <c r="D61" s="33">
        <f>IF(D$5&lt;&gt;0,VLOOKUP(D$6,'District Data'!B$3:BK$609,48,FALSE),"")</f>
        <v>0.2797</v>
      </c>
      <c r="E61" s="34">
        <f>IF(D$5&lt;&gt;0,VLOOKUP(D$6,'Similar District Data'!B$2:BK$609,48,FALSE),"")</f>
        <v>0.34010000000000001</v>
      </c>
      <c r="F61" s="33">
        <f>IF(D$5&lt;&gt;0, 'Statewide Data'!B47, "")</f>
        <v>0.4073</v>
      </c>
      <c r="G61" s="34">
        <f>IF(G$8&lt;&gt;0,VLOOKUP(G$6,'District Data'!B$3:BK$609,48,FALSE),"")</f>
        <v>0.24740000000000001</v>
      </c>
      <c r="H61" s="33">
        <f>IF(H$8&lt;&gt;0,VLOOKUP(H$6,'District Data'!B$3:BK$609,48,FALSE),"")</f>
        <v>0.16930000000000001</v>
      </c>
      <c r="I61" s="34">
        <f>IF(I$8&lt;&gt;0,VLOOKUP(I$6,'District Data'!B$3:BK$609,48,FALSE),"")</f>
        <v>0.56889999999999996</v>
      </c>
    </row>
    <row r="62" spans="1:9" x14ac:dyDescent="0.25">
      <c r="A62" s="28" t="s">
        <v>618</v>
      </c>
      <c r="B62" s="41">
        <v>48</v>
      </c>
      <c r="C62" t="s">
        <v>798</v>
      </c>
      <c r="D62" s="42">
        <f>IF(D$5&lt;&gt;0,VLOOKUP(D$6,'District Data'!B$3:BK$609,49,FALSE),"")</f>
        <v>8221.65</v>
      </c>
      <c r="E62" s="43">
        <f>IF(D$5&lt;&gt;0,VLOOKUP(D$6,'Similar District Data'!B$2:BK$609,49,FALSE),"")</f>
        <v>6755.26</v>
      </c>
      <c r="F62" s="42">
        <f>IF(D$5&lt;&gt;0, 'Statewide Data'!B48, "")</f>
        <v>6998.53</v>
      </c>
      <c r="G62" s="43">
        <f>IF(G$8&lt;&gt;0,VLOOKUP(G$6,'District Data'!B$3:BK$609,49,FALSE),"")</f>
        <v>9810.2999999999993</v>
      </c>
      <c r="H62" s="42">
        <f>IF(H$8&lt;&gt;0,VLOOKUP(H$6,'District Data'!B$3:BK$609,49,FALSE),"")</f>
        <v>9813.7199999999993</v>
      </c>
      <c r="I62" s="43">
        <f>IF(I$8&lt;&gt;0,VLOOKUP(I$6,'District Data'!B$3:BK$609,49,FALSE),"")</f>
        <v>2014.87</v>
      </c>
    </row>
    <row r="63" spans="1:9" x14ac:dyDescent="0.25">
      <c r="A63" s="28" t="s">
        <v>618</v>
      </c>
      <c r="B63" s="41">
        <v>49</v>
      </c>
      <c r="C63" t="s">
        <v>799</v>
      </c>
      <c r="D63" s="33">
        <f>IF(D$5&lt;&gt;0,VLOOKUP(D$6,'District Data'!B$3:BK$609,50,FALSE),"")</f>
        <v>0.54910000000000003</v>
      </c>
      <c r="E63" s="34">
        <f>IF(D$5&lt;&gt;0,VLOOKUP(D$6,'Similar District Data'!B$2:BK$609,50,FALSE),"")</f>
        <v>0.46400000000000002</v>
      </c>
      <c r="F63" s="33">
        <f>IF(D$5&lt;&gt;0, 'Statewide Data'!B49, "")</f>
        <v>0.43319999999999997</v>
      </c>
      <c r="G63" s="34">
        <f>IF(G$8&lt;&gt;0,VLOOKUP(G$6,'District Data'!B$3:BK$609,50,FALSE),"")</f>
        <v>0.59319999999999995</v>
      </c>
      <c r="H63" s="33">
        <f>IF(H$8&lt;&gt;0,VLOOKUP(H$6,'District Data'!B$3:BK$609,50,FALSE),"")</f>
        <v>0.74819999999999998</v>
      </c>
      <c r="I63" s="34">
        <f>IF(I$8&lt;&gt;0,VLOOKUP(I$6,'District Data'!B$3:BK$609,50,FALSE),"")</f>
        <v>0.13569999999999999</v>
      </c>
    </row>
    <row r="64" spans="1:9" x14ac:dyDescent="0.25">
      <c r="A64" s="28"/>
      <c r="B64" s="41">
        <v>50</v>
      </c>
      <c r="C64" t="s">
        <v>800</v>
      </c>
      <c r="D64" s="42">
        <f>IF(D$5&lt;&gt;0,VLOOKUP(D$6,'District Data'!B$3:BK$609,51,FALSE),"")</f>
        <v>1326.08</v>
      </c>
      <c r="E64" s="43">
        <f>IF(D$5&lt;&gt;0,VLOOKUP(D$6,'Similar District Data'!B$2:BK$609,51,FALSE),"")</f>
        <v>1601.53</v>
      </c>
      <c r="F64" s="42">
        <f>IF(D$5&lt;&gt;0, 'Statewide Data'!B50, "")</f>
        <v>1103.28</v>
      </c>
      <c r="G64" s="43">
        <f>IF(G$8&lt;&gt;0,VLOOKUP(G$6,'District Data'!B$3:BK$609,51,FALSE),"")</f>
        <v>1162.05</v>
      </c>
      <c r="H64" s="42">
        <f>IF(H$8&lt;&gt;0,VLOOKUP(H$6,'District Data'!B$3:BK$609,51,FALSE),"")</f>
        <v>410.66</v>
      </c>
      <c r="I64" s="43">
        <f>IF(I$8&lt;&gt;0,VLOOKUP(I$6,'District Data'!B$3:BK$609,51,FALSE),"")</f>
        <v>2841.2</v>
      </c>
    </row>
    <row r="65" spans="1:9" x14ac:dyDescent="0.25">
      <c r="A65" s="28"/>
      <c r="B65" s="41">
        <v>51</v>
      </c>
      <c r="C65" t="s">
        <v>801</v>
      </c>
      <c r="D65" s="33">
        <f>IF(D$5&lt;&gt;0,VLOOKUP(D$6,'District Data'!B$3:BK$609,52,FALSE),"")</f>
        <v>8.8599999999999998E-2</v>
      </c>
      <c r="E65" s="34">
        <f>IF(D$5&lt;&gt;0,VLOOKUP(D$6,'Similar District Data'!B$2:BK$609,52,FALSE),"")</f>
        <v>0.11</v>
      </c>
      <c r="F65" s="33">
        <f>IF(D$5&lt;&gt;0, 'Statewide Data'!B51, "")</f>
        <v>6.83E-2</v>
      </c>
      <c r="G65" s="34">
        <f>IF(G$8&lt;&gt;0,VLOOKUP(G$6,'District Data'!B$3:BK$609,52,FALSE),"")</f>
        <v>7.0300000000000001E-2</v>
      </c>
      <c r="H65" s="33">
        <f>IF(H$8&lt;&gt;0,VLOOKUP(H$6,'District Data'!B$3:BK$609,52,FALSE),"")</f>
        <v>3.1300000000000001E-2</v>
      </c>
      <c r="I65" s="34">
        <f>IF(I$8&lt;&gt;0,VLOOKUP(I$6,'District Data'!B$3:BK$609,52,FALSE),"")</f>
        <v>0.1913</v>
      </c>
    </row>
    <row r="66" spans="1:9" x14ac:dyDescent="0.25">
      <c r="A66" s="28" t="s">
        <v>618</v>
      </c>
      <c r="B66" s="41">
        <v>52</v>
      </c>
      <c r="C66" t="s">
        <v>802</v>
      </c>
      <c r="D66" s="42">
        <f>IF(D$5&lt;&gt;0,VLOOKUP(D$6,'District Data'!B$3:BK$609,53,FALSE),"")</f>
        <v>1236.5899999999999</v>
      </c>
      <c r="E66" s="43">
        <f>IF(D$5&lt;&gt;0,VLOOKUP(D$6,'Similar District Data'!B$2:BK$609,53,FALSE),"")</f>
        <v>1250.81</v>
      </c>
      <c r="F66" s="42">
        <f>IF(D$5&lt;&gt;0, 'Statewide Data'!B52, "")</f>
        <v>1473.84</v>
      </c>
      <c r="G66" s="43">
        <f>IF(G$8&lt;&gt;0,VLOOKUP(G$6,'District Data'!B$3:BK$609,53,FALSE),"")</f>
        <v>1473.94</v>
      </c>
      <c r="H66" s="42">
        <f>IF(H$8&lt;&gt;0,VLOOKUP(H$6,'District Data'!B$3:BK$609,53,FALSE),"")</f>
        <v>672.2</v>
      </c>
      <c r="I66" s="43">
        <f>IF(I$8&lt;&gt;0,VLOOKUP(I$6,'District Data'!B$3:BK$609,53,FALSE),"")</f>
        <v>1546.75</v>
      </c>
    </row>
    <row r="67" spans="1:9" x14ac:dyDescent="0.25">
      <c r="A67" s="28" t="s">
        <v>618</v>
      </c>
      <c r="B67" s="41">
        <v>53</v>
      </c>
      <c r="C67" t="s">
        <v>803</v>
      </c>
      <c r="D67" s="33">
        <f>IF(D$5&lt;&gt;0,VLOOKUP(D$6,'District Data'!B$3:BK$609,54,FALSE),"")</f>
        <v>8.2600000000000007E-2</v>
      </c>
      <c r="E67" s="34">
        <f>IF(D$5&lt;&gt;0,VLOOKUP(D$6,'Similar District Data'!B$2:BK$609,54,FALSE),"")</f>
        <v>8.5900000000000004E-2</v>
      </c>
      <c r="F67" s="33">
        <f>IF(D$5&lt;&gt;0, 'Statewide Data'!B53, "")</f>
        <v>9.1200000000000003E-2</v>
      </c>
      <c r="G67" s="34">
        <f>IF(G$8&lt;&gt;0,VLOOKUP(G$6,'District Data'!B$3:BK$609,54,FALSE),"")</f>
        <v>8.9099999999999999E-2</v>
      </c>
      <c r="H67" s="33">
        <f>IF(H$8&lt;&gt;0,VLOOKUP(H$6,'District Data'!B$3:BK$609,54,FALSE),"")</f>
        <v>5.1200000000000002E-2</v>
      </c>
      <c r="I67" s="34">
        <f>IF(I$8&lt;&gt;0,VLOOKUP(I$6,'District Data'!B$3:BK$609,54,FALSE),"")</f>
        <v>0.1041</v>
      </c>
    </row>
    <row r="68" spans="1:9" x14ac:dyDescent="0.25">
      <c r="A68" s="28" t="s">
        <v>618</v>
      </c>
      <c r="B68" s="41">
        <v>54</v>
      </c>
      <c r="C68" t="s">
        <v>804</v>
      </c>
      <c r="D68" s="42">
        <f>IF(D$5&lt;&gt;0,VLOOKUP(D$6,'District Data'!B$3:BK$609,55,FALSE),"")</f>
        <v>14971.63</v>
      </c>
      <c r="E68" s="43">
        <f>IF(D$5&lt;&gt;0,VLOOKUP(D$6,'Similar District Data'!B$2:BK$609,55,FALSE),"")</f>
        <v>14559.95</v>
      </c>
      <c r="F68" s="42">
        <f>IF(D$5&lt;&gt;0, 'Statewide Data'!B54, "")</f>
        <v>16154.8</v>
      </c>
      <c r="G68" s="43">
        <f>IF(G$8&lt;&gt;0,VLOOKUP(G$6,'District Data'!B$3:BK$609,55,FALSE),"")</f>
        <v>16537.580000000002</v>
      </c>
      <c r="H68" s="42">
        <f>IF(H$8&lt;&gt;0,VLOOKUP(H$6,'District Data'!B$3:BK$609,55,FALSE),"")</f>
        <v>13116.61</v>
      </c>
      <c r="I68" s="43">
        <f>IF(I$8&lt;&gt;0,VLOOKUP(I$6,'District Data'!B$3:BK$609,55,FALSE),"")</f>
        <v>14851.31</v>
      </c>
    </row>
    <row r="69" spans="1:9" x14ac:dyDescent="0.25">
      <c r="A69" s="28" t="s">
        <v>618</v>
      </c>
      <c r="B69" s="41">
        <v>55</v>
      </c>
      <c r="C69" t="s">
        <v>805</v>
      </c>
      <c r="D69" s="42">
        <f>IF(D$5&lt;&gt;0,VLOOKUP(D$6,'District Data'!B$3:BK$609,56,FALSE),"")</f>
        <v>3340.87</v>
      </c>
      <c r="E69" s="43">
        <f>IF(D$5&lt;&gt;0,VLOOKUP(D$6,'Similar District Data'!B$2:BK$609,56,FALSE),"")</f>
        <v>3416.84</v>
      </c>
      <c r="F69" s="42">
        <f>IF(D$5&lt;&gt;0, 'Statewide Data'!B55, "")</f>
        <v>4232.51</v>
      </c>
      <c r="G69" s="43">
        <f>IF(G$8&lt;&gt;0,VLOOKUP(G$6,'District Data'!B$3:BK$609,56,FALSE),"")</f>
        <v>2417.33</v>
      </c>
      <c r="H69" s="42">
        <f>IF(H$8&lt;&gt;0,VLOOKUP(H$6,'District Data'!B$3:BK$609,56,FALSE),"")</f>
        <v>820.71</v>
      </c>
      <c r="I69" s="43">
        <f>IF(I$8&lt;&gt;0,VLOOKUP(I$6,'District Data'!B$3:BK$609,56,FALSE),"")</f>
        <v>14575.01</v>
      </c>
    </row>
    <row r="70" spans="1:9" x14ac:dyDescent="0.25">
      <c r="A70" s="36" t="s">
        <v>618</v>
      </c>
      <c r="B70" s="44">
        <v>56</v>
      </c>
      <c r="C70" t="s">
        <v>806</v>
      </c>
      <c r="D70" s="39">
        <f>IF(D$5&lt;&gt;0,VLOOKUP(D$6,'District Data'!B$3:BK$609,57,FALSE),"")</f>
        <v>0.62</v>
      </c>
      <c r="E70" s="40">
        <f>IF(D$5&lt;&gt;0,VLOOKUP(D$6,'Similar District Data'!B$2:BK$609,57,FALSE),"")</f>
        <v>0.74490000000000001</v>
      </c>
      <c r="F70" s="39">
        <f>IF(D$5&lt;&gt;0, 'Statewide Data'!B56, "")</f>
        <v>0.85760000000000003</v>
      </c>
      <c r="G70" s="40">
        <f>IF(G$8&lt;&gt;0,VLOOKUP(G$6,'District Data'!B$3:BK$609,57,FALSE),"")</f>
        <v>0.47210000000000002</v>
      </c>
      <c r="H70" s="39">
        <f>IF(H$8&lt;&gt;0,VLOOKUP(H$6,'District Data'!B$3:BK$609,57,FALSE),"")</f>
        <v>7.3999999999999996E-2</v>
      </c>
      <c r="I70" s="40">
        <f>IF(I$8&lt;&gt;0,VLOOKUP(I$6,'District Data'!B$3:BK$609,57,FALSE),"")</f>
        <v>9.2120999999999995</v>
      </c>
    </row>
    <row r="71" spans="1:9" x14ac:dyDescent="0.25">
      <c r="A71" s="60" t="s">
        <v>624</v>
      </c>
      <c r="B71" s="61"/>
      <c r="C71" s="61"/>
      <c r="D71" s="30" t="s">
        <v>620</v>
      </c>
      <c r="E71" s="31" t="s">
        <v>620</v>
      </c>
      <c r="F71" s="30" t="s">
        <v>620</v>
      </c>
      <c r="G71" s="32" t="s">
        <v>620</v>
      </c>
      <c r="H71" s="30" t="s">
        <v>620</v>
      </c>
      <c r="I71" s="32" t="s">
        <v>620</v>
      </c>
    </row>
    <row r="72" spans="1:9" x14ac:dyDescent="0.25">
      <c r="A72" s="28" t="s">
        <v>618</v>
      </c>
      <c r="B72" s="41">
        <v>57</v>
      </c>
      <c r="C72" t="s">
        <v>807</v>
      </c>
      <c r="D72" s="33">
        <f>IF(D$5&lt;&gt;0,VLOOKUP(D$6,'District Data'!B$3:BK$609,58,FALSE),"")</f>
        <v>0.59409999999999996</v>
      </c>
      <c r="E72" s="34">
        <f>IF(D$5&lt;&gt;0,VLOOKUP(D$6,'Similar District Data'!B$2:BK$609,58,FALSE),"")</f>
        <v>0.56240000000000001</v>
      </c>
      <c r="F72" s="33">
        <f>IF(D$5&lt;&gt;0, 'Statewide Data'!B57, "")</f>
        <v>0.57730000000000004</v>
      </c>
      <c r="G72" s="34">
        <f>IF(G$8&lt;&gt;0,VLOOKUP(G$6,'District Data'!B$3:BK$609,58,FALSE),"")</f>
        <v>0.56189999999999996</v>
      </c>
      <c r="H72" s="33">
        <f>IF(H$8&lt;&gt;0,VLOOKUP(H$6,'District Data'!B$3:BK$609,58,FALSE),"")</f>
        <v>0.59060000000000001</v>
      </c>
      <c r="I72" s="34">
        <f>IF(I$8&lt;&gt;0,VLOOKUP(I$6,'District Data'!B$3:BK$609,58,FALSE),"")</f>
        <v>0.59099999999999997</v>
      </c>
    </row>
    <row r="73" spans="1:9" x14ac:dyDescent="0.25">
      <c r="A73" s="28" t="s">
        <v>618</v>
      </c>
      <c r="B73" s="41">
        <v>58</v>
      </c>
      <c r="C73" t="s">
        <v>808</v>
      </c>
      <c r="D73" s="33">
        <f>IF(D$5&lt;&gt;0,VLOOKUP(D$6,'District Data'!B$3:BK$609,59,FALSE),"")</f>
        <v>0.24379999999999999</v>
      </c>
      <c r="E73" s="34">
        <f>IF(D$5&lt;&gt;0,VLOOKUP(D$6,'Similar District Data'!B$2:BK$609,59,FALSE),"")</f>
        <v>0.2369</v>
      </c>
      <c r="F73" s="33">
        <f>IF(D$5&lt;&gt;0, 'Statewide Data'!B58, "")</f>
        <v>0.23419999999999999</v>
      </c>
      <c r="G73" s="34">
        <f>IF(G$8&lt;&gt;0,VLOOKUP(G$6,'District Data'!B$3:BK$609,59,FALSE),"")</f>
        <v>0.219</v>
      </c>
      <c r="H73" s="33">
        <f>IF(H$8&lt;&gt;0,VLOOKUP(H$6,'District Data'!B$3:BK$609,59,FALSE),"")</f>
        <v>0.23069999999999999</v>
      </c>
      <c r="I73" s="34">
        <f>IF(I$8&lt;&gt;0,VLOOKUP(I$6,'District Data'!B$3:BK$609,59,FALSE),"")</f>
        <v>0.224</v>
      </c>
    </row>
    <row r="74" spans="1:9" x14ac:dyDescent="0.25">
      <c r="A74" s="28" t="s">
        <v>618</v>
      </c>
      <c r="B74" s="41">
        <v>59</v>
      </c>
      <c r="C74" t="s">
        <v>809</v>
      </c>
      <c r="D74" s="33">
        <f>IF(D$5&lt;&gt;0,VLOOKUP(D$6,'District Data'!B$3:BK$609,60,FALSE),"")</f>
        <v>0.12609999999999999</v>
      </c>
      <c r="E74" s="34">
        <f>IF(D$5&lt;&gt;0,VLOOKUP(D$6,'Similar District Data'!B$2:BK$609,60,FALSE),"")</f>
        <v>0.15590000000000001</v>
      </c>
      <c r="F74" s="33">
        <f>IF(D$5&lt;&gt;0, 'Statewide Data'!B59, "")</f>
        <v>0.1389</v>
      </c>
      <c r="G74" s="34">
        <f>IF(G$8&lt;&gt;0,VLOOKUP(G$6,'District Data'!B$3:BK$609,60,FALSE),"")</f>
        <v>0.15340000000000001</v>
      </c>
      <c r="H74" s="33">
        <f>IF(H$8&lt;&gt;0,VLOOKUP(H$6,'District Data'!B$3:BK$609,60,FALSE),"")</f>
        <v>0.12909999999999999</v>
      </c>
      <c r="I74" s="34">
        <f>IF(I$8&lt;&gt;0,VLOOKUP(I$6,'District Data'!B$3:BK$609,60,FALSE),"")</f>
        <v>0.16239999999999999</v>
      </c>
    </row>
    <row r="75" spans="1:9" x14ac:dyDescent="0.25">
      <c r="A75" s="28" t="s">
        <v>618</v>
      </c>
      <c r="B75" s="41">
        <v>60</v>
      </c>
      <c r="C75" t="s">
        <v>810</v>
      </c>
      <c r="D75" s="33">
        <f>IF(D$5&lt;&gt;0,VLOOKUP(D$6,'District Data'!B$3:BK$609,61,FALSE),"")</f>
        <v>1.7999999999999999E-2</v>
      </c>
      <c r="E75" s="34">
        <f>IF(D$5&lt;&gt;0,VLOOKUP(D$6,'Similar District Data'!B$2:BK$609,61,FALSE),"")</f>
        <v>2.7E-2</v>
      </c>
      <c r="F75" s="33">
        <f>IF(D$5&lt;&gt;0, 'Statewide Data'!B60, "")</f>
        <v>3.1800000000000002E-2</v>
      </c>
      <c r="G75" s="34">
        <f>IF(G$8&lt;&gt;0,VLOOKUP(G$6,'District Data'!B$3:BK$609,61,FALSE),"")</f>
        <v>3.4000000000000002E-2</v>
      </c>
      <c r="H75" s="33">
        <f>IF(H$8&lt;&gt;0,VLOOKUP(H$6,'District Data'!B$3:BK$609,61,FALSE),"")</f>
        <v>0.03</v>
      </c>
      <c r="I75" s="34">
        <f>IF(I$8&lt;&gt;0,VLOOKUP(I$6,'District Data'!B$3:BK$609,61,FALSE),"")</f>
        <v>1.1599999999999999E-2</v>
      </c>
    </row>
    <row r="76" spans="1:9" x14ac:dyDescent="0.25">
      <c r="A76" s="38"/>
      <c r="B76" s="44">
        <v>61</v>
      </c>
      <c r="C76" s="68" t="s">
        <v>811</v>
      </c>
      <c r="D76" s="39">
        <f>IF(D$5&lt;&gt;0,VLOOKUP(D$6,'District Data'!B$3:BK$609,62,FALSE),"")</f>
        <v>1.7999999999999999E-2</v>
      </c>
      <c r="E76" s="40">
        <f>IF(D$5&lt;&gt;0,VLOOKUP(D$6,'Similar District Data'!B$2:BK$609,62,FALSE),"")</f>
        <v>1.7899999999999999E-2</v>
      </c>
      <c r="F76" s="39">
        <f>IF(D$5&lt;&gt;0, 'Statewide Data'!B61, "")</f>
        <v>1.78E-2</v>
      </c>
      <c r="G76" s="40">
        <f>IF(G$8&lt;&gt;0,VLOOKUP(G$6,'District Data'!B$3:BK$609,62,FALSE),"")</f>
        <v>3.1699999999999999E-2</v>
      </c>
      <c r="H76" s="39">
        <f>IF(H$8&lt;&gt;0,VLOOKUP(H$6,'District Data'!B$3:BK$609,62,FALSE),"")</f>
        <v>1.9599999999999999E-2</v>
      </c>
      <c r="I76" s="40">
        <f>IF(I$8&lt;&gt;0,VLOOKUP(I$6,'District Data'!B$3:BK$609,62,FALSE),"")</f>
        <v>1.0999999999999999E-2</v>
      </c>
    </row>
  </sheetData>
  <mergeCells count="12">
    <mergeCell ref="A24:C24"/>
    <mergeCell ref="A9:C9"/>
    <mergeCell ref="D6:F6"/>
    <mergeCell ref="A1:I1"/>
    <mergeCell ref="A2:I2"/>
    <mergeCell ref="A4:I4"/>
    <mergeCell ref="D5:F5"/>
    <mergeCell ref="A59:C59"/>
    <mergeCell ref="A71:C71"/>
    <mergeCell ref="A52:C52"/>
    <mergeCell ref="A45:C45"/>
    <mergeCell ref="A32:C32"/>
  </mergeCells>
  <pageMargins left="0.45" right="0" top="0.5" bottom="0.5" header="0.3" footer="0.3"/>
  <pageSetup scale="6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0000000}">
          <x14:formula1>
            <xm:f>Names!$A$2:$A$609</xm:f>
          </x14:formula1>
          <xm:sqref>D5:F5 G8:I8</xm:sqref>
        </x14:dataValidation>
        <x14:dataValidation type="list" allowBlank="1" showInputMessage="1" showErrorMessage="1" xr:uid="{00000000-0002-0000-0000-000001000000}">
          <x14:formula1>
            <xm:f>'V:\[DISTRICT_PROFILE_REPORT_FY14.XLSX]District Data'!#REF!</xm:f>
          </x14:formula1>
          <xm:sqref>G5:I5 A5:C5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60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39.28515625" bestFit="1" customWidth="1"/>
    <col min="2" max="2" width="7" bestFit="1" customWidth="1"/>
    <col min="3" max="3" width="4" bestFit="1" customWidth="1"/>
    <col min="4" max="4" width="8.140625" bestFit="1" customWidth="1"/>
    <col min="5" max="6" width="9.140625" bestFit="1" customWidth="1"/>
    <col min="7" max="16" width="7" bestFit="1" customWidth="1"/>
    <col min="17" max="17" width="9.140625" bestFit="1" customWidth="1"/>
    <col min="18" max="21" width="7" bestFit="1" customWidth="1"/>
    <col min="22" max="22" width="10.140625" bestFit="1" customWidth="1"/>
    <col min="23" max="23" width="7" bestFit="1" customWidth="1"/>
    <col min="24" max="24" width="10.140625" bestFit="1" customWidth="1"/>
    <col min="25" max="29" width="7" bestFit="1" customWidth="1"/>
    <col min="30" max="30" width="9.140625" bestFit="1" customWidth="1"/>
    <col min="31" max="31" width="8.140625" bestFit="1" customWidth="1"/>
    <col min="32" max="32" width="10.140625" bestFit="1" customWidth="1"/>
    <col min="33" max="33" width="4" bestFit="1" customWidth="1"/>
    <col min="34" max="34" width="9.140625" bestFit="1" customWidth="1"/>
    <col min="35" max="35" width="10.140625" bestFit="1" customWidth="1"/>
    <col min="36" max="36" width="7" bestFit="1" customWidth="1"/>
    <col min="37" max="37" width="6" bestFit="1" customWidth="1"/>
    <col min="38" max="38" width="7" bestFit="1" customWidth="1"/>
    <col min="39" max="39" width="5" bestFit="1" customWidth="1"/>
    <col min="40" max="40" width="8.140625" bestFit="1" customWidth="1"/>
    <col min="41" max="41" width="7" bestFit="1" customWidth="1"/>
    <col min="42" max="43" width="8.140625" bestFit="1" customWidth="1"/>
    <col min="44" max="44" width="9.140625" bestFit="1" customWidth="1"/>
    <col min="45" max="46" width="8.140625" bestFit="1" customWidth="1"/>
    <col min="47" max="48" width="9.140625" bestFit="1" customWidth="1"/>
    <col min="49" max="49" width="7" bestFit="1" customWidth="1"/>
    <col min="50" max="50" width="9.140625" bestFit="1" customWidth="1"/>
    <col min="51" max="51" width="7" bestFit="1" customWidth="1"/>
    <col min="52" max="52" width="8.140625" bestFit="1" customWidth="1"/>
    <col min="53" max="53" width="7" bestFit="1" customWidth="1"/>
    <col min="54" max="54" width="8.140625" bestFit="1" customWidth="1"/>
    <col min="55" max="55" width="7" bestFit="1" customWidth="1"/>
    <col min="56" max="57" width="9.140625" bestFit="1" customWidth="1"/>
    <col min="58" max="58" width="8" bestFit="1" customWidth="1"/>
    <col min="59" max="63" width="7" bestFit="1" customWidth="1"/>
  </cols>
  <sheetData>
    <row r="1" spans="1:63" ht="217.5" x14ac:dyDescent="0.25">
      <c r="A1" s="2" t="s">
        <v>0</v>
      </c>
      <c r="B1" s="3" t="s">
        <v>1</v>
      </c>
      <c r="C1" s="4" t="s">
        <v>630</v>
      </c>
      <c r="D1" s="5" t="s">
        <v>631</v>
      </c>
      <c r="E1" s="5" t="s">
        <v>632</v>
      </c>
      <c r="F1" s="5" t="s">
        <v>633</v>
      </c>
      <c r="G1" s="6" t="s">
        <v>634</v>
      </c>
      <c r="H1" s="6" t="s">
        <v>635</v>
      </c>
      <c r="I1" s="6" t="s">
        <v>636</v>
      </c>
      <c r="J1" s="6" t="s">
        <v>637</v>
      </c>
      <c r="K1" s="6" t="s">
        <v>638</v>
      </c>
      <c r="L1" s="6" t="s">
        <v>639</v>
      </c>
      <c r="M1" s="6" t="s">
        <v>640</v>
      </c>
      <c r="N1" s="6" t="s">
        <v>641</v>
      </c>
      <c r="O1" s="6" t="s">
        <v>642</v>
      </c>
      <c r="P1" s="6" t="s">
        <v>643</v>
      </c>
      <c r="Q1" s="7" t="s">
        <v>644</v>
      </c>
      <c r="R1" s="6" t="s">
        <v>645</v>
      </c>
      <c r="S1" s="6" t="s">
        <v>646</v>
      </c>
      <c r="T1" s="6" t="s">
        <v>647</v>
      </c>
      <c r="U1" s="5" t="s">
        <v>648</v>
      </c>
      <c r="V1" s="7" t="s">
        <v>649</v>
      </c>
      <c r="W1" s="8" t="s">
        <v>650</v>
      </c>
      <c r="X1" s="7" t="s">
        <v>651</v>
      </c>
      <c r="Y1" s="6" t="s">
        <v>652</v>
      </c>
      <c r="Z1" s="6" t="s">
        <v>653</v>
      </c>
      <c r="AA1" s="6" t="s">
        <v>654</v>
      </c>
      <c r="AB1" s="6" t="s">
        <v>655</v>
      </c>
      <c r="AC1" s="7" t="s">
        <v>656</v>
      </c>
      <c r="AD1" s="7" t="s">
        <v>657</v>
      </c>
      <c r="AE1" s="7" t="s">
        <v>658</v>
      </c>
      <c r="AF1" s="7" t="s">
        <v>659</v>
      </c>
      <c r="AG1" s="9" t="s">
        <v>660</v>
      </c>
      <c r="AH1" s="10" t="s">
        <v>661</v>
      </c>
      <c r="AI1" s="10" t="s">
        <v>662</v>
      </c>
      <c r="AJ1" s="8" t="s">
        <v>663</v>
      </c>
      <c r="AK1" s="8" t="s">
        <v>664</v>
      </c>
      <c r="AL1" s="8" t="s">
        <v>665</v>
      </c>
      <c r="AM1" s="8" t="s">
        <v>666</v>
      </c>
      <c r="AN1" s="7" t="s">
        <v>667</v>
      </c>
      <c r="AO1" s="11" t="s">
        <v>668</v>
      </c>
      <c r="AP1" s="7" t="s">
        <v>669</v>
      </c>
      <c r="AQ1" s="7" t="s">
        <v>670</v>
      </c>
      <c r="AR1" s="7" t="s">
        <v>671</v>
      </c>
      <c r="AS1" s="7" t="s">
        <v>672</v>
      </c>
      <c r="AT1" s="7" t="s">
        <v>673</v>
      </c>
      <c r="AU1" s="7" t="s">
        <v>674</v>
      </c>
      <c r="AV1" s="7" t="s">
        <v>675</v>
      </c>
      <c r="AW1" s="6" t="s">
        <v>676</v>
      </c>
      <c r="AX1" s="7" t="s">
        <v>677</v>
      </c>
      <c r="AY1" s="6" t="s">
        <v>678</v>
      </c>
      <c r="AZ1" s="7" t="s">
        <v>679</v>
      </c>
      <c r="BA1" s="6" t="s">
        <v>680</v>
      </c>
      <c r="BB1" s="7" t="s">
        <v>681</v>
      </c>
      <c r="BC1" s="6" t="s">
        <v>682</v>
      </c>
      <c r="BD1" s="7" t="s">
        <v>683</v>
      </c>
      <c r="BE1" s="7" t="s">
        <v>684</v>
      </c>
      <c r="BF1" s="6" t="s">
        <v>685</v>
      </c>
      <c r="BG1" s="6" t="s">
        <v>686</v>
      </c>
      <c r="BH1" s="6" t="s">
        <v>687</v>
      </c>
      <c r="BI1" s="6" t="s">
        <v>688</v>
      </c>
      <c r="BJ1" s="6" t="s">
        <v>689</v>
      </c>
      <c r="BK1" s="6" t="s">
        <v>690</v>
      </c>
    </row>
    <row r="2" spans="1:63" x14ac:dyDescent="0.25">
      <c r="A2" s="2"/>
      <c r="B2" s="3"/>
      <c r="C2" s="4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6"/>
      <c r="U2" s="5"/>
      <c r="V2" s="7"/>
      <c r="W2" s="8"/>
      <c r="X2" s="7"/>
      <c r="Y2" s="6"/>
      <c r="Z2" s="6"/>
      <c r="AA2" s="6"/>
      <c r="AB2" s="6"/>
      <c r="AC2" s="7"/>
      <c r="AD2" s="7"/>
      <c r="AE2" s="7"/>
      <c r="AF2" s="7"/>
      <c r="AG2" s="9"/>
      <c r="AH2" s="10"/>
      <c r="AI2" s="10"/>
      <c r="AJ2" s="8"/>
      <c r="AK2" s="8"/>
      <c r="AL2" s="8"/>
      <c r="AM2" s="8"/>
      <c r="AN2" s="7"/>
      <c r="AO2" s="11"/>
      <c r="AP2" s="7"/>
      <c r="AQ2" s="7"/>
      <c r="AR2" s="7"/>
      <c r="AS2" s="7"/>
      <c r="AT2" s="7"/>
      <c r="AU2" s="7"/>
      <c r="AV2" s="7"/>
      <c r="AW2" s="6"/>
      <c r="AX2" s="7"/>
      <c r="AY2" s="6"/>
      <c r="AZ2" s="7"/>
      <c r="BA2" s="6"/>
      <c r="BB2" s="7"/>
      <c r="BC2" s="6"/>
      <c r="BD2" s="7"/>
      <c r="BE2" s="7"/>
      <c r="BF2" s="6"/>
      <c r="BG2" s="6"/>
      <c r="BH2" s="6"/>
      <c r="BI2" s="6"/>
      <c r="BJ2" s="6"/>
      <c r="BK2" s="6"/>
    </row>
    <row r="3" spans="1:63" x14ac:dyDescent="0.25">
      <c r="A3" t="s">
        <v>2</v>
      </c>
      <c r="B3">
        <v>45187</v>
      </c>
      <c r="C3">
        <v>43</v>
      </c>
      <c r="D3">
        <v>19.32</v>
      </c>
      <c r="E3">
        <v>830.69</v>
      </c>
      <c r="F3">
        <v>796.63</v>
      </c>
      <c r="G3">
        <v>8.8000000000000005E-3</v>
      </c>
      <c r="H3">
        <v>3.8E-3</v>
      </c>
      <c r="I3">
        <v>2.1299999999999999E-2</v>
      </c>
      <c r="J3">
        <v>5.0000000000000001E-3</v>
      </c>
      <c r="K3">
        <v>3.1399999999999997E-2</v>
      </c>
      <c r="L3">
        <v>0.90090000000000003</v>
      </c>
      <c r="M3">
        <v>2.8899999999999999E-2</v>
      </c>
      <c r="N3">
        <v>0.42680000000000001</v>
      </c>
      <c r="O3">
        <v>8.8000000000000005E-3</v>
      </c>
      <c r="P3">
        <v>0.10730000000000001</v>
      </c>
      <c r="Q3" s="1">
        <v>62644.21</v>
      </c>
      <c r="R3">
        <v>0.1167</v>
      </c>
      <c r="S3">
        <v>0.23330000000000001</v>
      </c>
      <c r="T3">
        <v>0.65</v>
      </c>
      <c r="U3">
        <v>8</v>
      </c>
      <c r="V3" s="1">
        <v>71953.25</v>
      </c>
      <c r="W3">
        <v>101.77</v>
      </c>
      <c r="X3" s="1">
        <v>135225.60999999999</v>
      </c>
      <c r="Y3">
        <v>0.83209999999999995</v>
      </c>
      <c r="Z3">
        <v>0.1231</v>
      </c>
      <c r="AA3">
        <v>4.4699999999999997E-2</v>
      </c>
      <c r="AB3">
        <v>0.16789999999999999</v>
      </c>
      <c r="AC3">
        <v>135.22999999999999</v>
      </c>
      <c r="AD3" s="1">
        <v>3048.46</v>
      </c>
      <c r="AE3">
        <v>469.54</v>
      </c>
      <c r="AF3" s="1">
        <v>131531.57</v>
      </c>
      <c r="AG3">
        <v>169</v>
      </c>
      <c r="AH3" s="1">
        <v>32820</v>
      </c>
      <c r="AI3" s="1">
        <v>50826</v>
      </c>
      <c r="AJ3">
        <v>38.5</v>
      </c>
      <c r="AK3">
        <v>21.77</v>
      </c>
      <c r="AL3">
        <v>21.96</v>
      </c>
      <c r="AM3">
        <v>5.9</v>
      </c>
      <c r="AN3" s="1">
        <v>2652.94</v>
      </c>
      <c r="AO3">
        <v>1.5408999999999999</v>
      </c>
      <c r="AP3" s="1">
        <v>1790.07</v>
      </c>
      <c r="AQ3" s="1">
        <v>2289.63</v>
      </c>
      <c r="AR3" s="1">
        <v>8260.48</v>
      </c>
      <c r="AS3">
        <v>693.31</v>
      </c>
      <c r="AT3">
        <v>281.29000000000002</v>
      </c>
      <c r="AU3" s="1">
        <v>13314.78</v>
      </c>
      <c r="AV3" s="1">
        <v>7152.39</v>
      </c>
      <c r="AW3">
        <v>0.47510000000000002</v>
      </c>
      <c r="AX3" s="1">
        <v>5476.03</v>
      </c>
      <c r="AY3">
        <v>0.36370000000000002</v>
      </c>
      <c r="AZ3" s="1">
        <v>1213.0899999999999</v>
      </c>
      <c r="BA3">
        <v>8.0600000000000005E-2</v>
      </c>
      <c r="BB3" s="1">
        <v>1214.1500000000001</v>
      </c>
      <c r="BC3">
        <v>8.0600000000000005E-2</v>
      </c>
      <c r="BD3" s="1">
        <v>15055.66</v>
      </c>
      <c r="BE3" s="1">
        <v>6323.9</v>
      </c>
      <c r="BF3">
        <v>1.6933</v>
      </c>
      <c r="BG3">
        <v>0.56459999999999999</v>
      </c>
      <c r="BH3">
        <v>0.26769999999999999</v>
      </c>
      <c r="BI3">
        <v>9.1499999999999998E-2</v>
      </c>
      <c r="BJ3">
        <v>1.8800000000000001E-2</v>
      </c>
      <c r="BK3">
        <v>5.74E-2</v>
      </c>
    </row>
    <row r="4" spans="1:63" x14ac:dyDescent="0.25">
      <c r="A4" t="s">
        <v>4</v>
      </c>
      <c r="B4">
        <v>49494</v>
      </c>
      <c r="C4">
        <v>128</v>
      </c>
      <c r="D4">
        <v>9.2899999999999991</v>
      </c>
      <c r="E4" s="1">
        <v>1188.5899999999999</v>
      </c>
      <c r="F4" s="1">
        <v>1122.92</v>
      </c>
      <c r="G4">
        <v>0</v>
      </c>
      <c r="H4">
        <v>0</v>
      </c>
      <c r="I4">
        <v>8.8999999999999999E-3</v>
      </c>
      <c r="J4">
        <v>0</v>
      </c>
      <c r="K4">
        <v>1.6899999999999998E-2</v>
      </c>
      <c r="L4">
        <v>0.92520000000000002</v>
      </c>
      <c r="M4">
        <v>4.9000000000000002E-2</v>
      </c>
      <c r="N4">
        <v>0.38869999999999999</v>
      </c>
      <c r="O4">
        <v>0</v>
      </c>
      <c r="P4">
        <v>0.1295</v>
      </c>
      <c r="Q4" s="1">
        <v>59974.13</v>
      </c>
      <c r="R4">
        <v>0.2152</v>
      </c>
      <c r="S4">
        <v>0.2152</v>
      </c>
      <c r="T4">
        <v>0.5696</v>
      </c>
      <c r="U4">
        <v>11</v>
      </c>
      <c r="V4" s="1">
        <v>69708.55</v>
      </c>
      <c r="W4">
        <v>103.41</v>
      </c>
      <c r="X4" s="1">
        <v>144138.63</v>
      </c>
      <c r="Y4">
        <v>0.82799999999999996</v>
      </c>
      <c r="Z4">
        <v>2.3E-2</v>
      </c>
      <c r="AA4">
        <v>0.1489</v>
      </c>
      <c r="AB4">
        <v>0.17199999999999999</v>
      </c>
      <c r="AC4">
        <v>144.13999999999999</v>
      </c>
      <c r="AD4" s="1">
        <v>3575.08</v>
      </c>
      <c r="AE4">
        <v>344.01</v>
      </c>
      <c r="AF4" s="1">
        <v>131387.93</v>
      </c>
      <c r="AG4">
        <v>168</v>
      </c>
      <c r="AH4" s="1">
        <v>36768</v>
      </c>
      <c r="AI4" s="1">
        <v>55599</v>
      </c>
      <c r="AJ4">
        <v>38</v>
      </c>
      <c r="AK4">
        <v>22.32</v>
      </c>
      <c r="AL4">
        <v>28.61</v>
      </c>
      <c r="AM4">
        <v>4.0999999999999996</v>
      </c>
      <c r="AN4">
        <v>3.83</v>
      </c>
      <c r="AO4">
        <v>0.85619999999999996</v>
      </c>
      <c r="AP4" s="1">
        <v>1622.71</v>
      </c>
      <c r="AQ4" s="1">
        <v>2006</v>
      </c>
      <c r="AR4" s="1">
        <v>6592.16</v>
      </c>
      <c r="AS4">
        <v>291.08</v>
      </c>
      <c r="AT4">
        <v>177.16</v>
      </c>
      <c r="AU4" s="1">
        <v>10689.12</v>
      </c>
      <c r="AV4" s="1">
        <v>8608.5499999999993</v>
      </c>
      <c r="AW4">
        <v>0.62309999999999999</v>
      </c>
      <c r="AX4" s="1">
        <v>3142.28</v>
      </c>
      <c r="AY4">
        <v>0.22739999999999999</v>
      </c>
      <c r="AZ4">
        <v>720.86</v>
      </c>
      <c r="BA4">
        <v>5.2200000000000003E-2</v>
      </c>
      <c r="BB4" s="1">
        <v>1344.32</v>
      </c>
      <c r="BC4">
        <v>9.7299999999999998E-2</v>
      </c>
      <c r="BD4" s="1">
        <v>13816.01</v>
      </c>
      <c r="BE4" s="1">
        <v>7250.72</v>
      </c>
      <c r="BF4">
        <v>2.5554999999999999</v>
      </c>
      <c r="BG4">
        <v>0.55740000000000001</v>
      </c>
      <c r="BH4">
        <v>0.2336</v>
      </c>
      <c r="BI4">
        <v>0.16930000000000001</v>
      </c>
      <c r="BJ4">
        <v>2.81E-2</v>
      </c>
      <c r="BK4">
        <v>1.1599999999999999E-2</v>
      </c>
    </row>
    <row r="5" spans="1:63" x14ac:dyDescent="0.25">
      <c r="A5" t="s">
        <v>5</v>
      </c>
      <c r="B5">
        <v>43489</v>
      </c>
      <c r="C5">
        <v>55</v>
      </c>
      <c r="D5">
        <v>471.93</v>
      </c>
      <c r="E5" s="1">
        <v>25956.32</v>
      </c>
      <c r="F5" s="1">
        <v>20434.41</v>
      </c>
      <c r="G5">
        <v>8.8999999999999996E-2</v>
      </c>
      <c r="H5">
        <v>1.1999999999999999E-3</v>
      </c>
      <c r="I5">
        <v>0.4667</v>
      </c>
      <c r="J5">
        <v>4.0000000000000002E-4</v>
      </c>
      <c r="K5">
        <v>4.8300000000000003E-2</v>
      </c>
      <c r="L5">
        <v>0.2954</v>
      </c>
      <c r="M5">
        <v>9.9000000000000005E-2</v>
      </c>
      <c r="N5">
        <v>1</v>
      </c>
      <c r="O5">
        <v>8.1199999999999994E-2</v>
      </c>
      <c r="P5">
        <v>0.2019</v>
      </c>
      <c r="Q5" s="1">
        <v>70496.479999999996</v>
      </c>
      <c r="R5">
        <v>0.1888</v>
      </c>
      <c r="S5">
        <v>0.1888</v>
      </c>
      <c r="T5">
        <v>0.62229999999999996</v>
      </c>
      <c r="U5">
        <v>145</v>
      </c>
      <c r="V5" s="1">
        <v>105659.97</v>
      </c>
      <c r="W5">
        <v>178.75</v>
      </c>
      <c r="X5" s="1">
        <v>108694.88</v>
      </c>
      <c r="Y5">
        <v>0.63090000000000002</v>
      </c>
      <c r="Z5">
        <v>0.31090000000000001</v>
      </c>
      <c r="AA5">
        <v>5.8099999999999999E-2</v>
      </c>
      <c r="AB5">
        <v>0.36909999999999998</v>
      </c>
      <c r="AC5">
        <v>108.69</v>
      </c>
      <c r="AD5" s="1">
        <v>5571.81</v>
      </c>
      <c r="AE5">
        <v>545.01</v>
      </c>
      <c r="AF5" s="1">
        <v>82997.88</v>
      </c>
      <c r="AG5">
        <v>47</v>
      </c>
      <c r="AH5" s="1">
        <v>27286</v>
      </c>
      <c r="AI5" s="1">
        <v>42256</v>
      </c>
      <c r="AJ5">
        <v>76</v>
      </c>
      <c r="AK5">
        <v>46.67</v>
      </c>
      <c r="AL5">
        <v>55.95</v>
      </c>
      <c r="AM5">
        <v>4.2</v>
      </c>
      <c r="AN5">
        <v>0</v>
      </c>
      <c r="AO5">
        <v>1.4448000000000001</v>
      </c>
      <c r="AP5" s="1">
        <v>2364.88</v>
      </c>
      <c r="AQ5" s="1">
        <v>2407.4</v>
      </c>
      <c r="AR5" s="1">
        <v>9263.51</v>
      </c>
      <c r="AS5" s="1">
        <v>1208.52</v>
      </c>
      <c r="AT5" s="1">
        <v>1017.25</v>
      </c>
      <c r="AU5" s="1">
        <v>16261.56</v>
      </c>
      <c r="AV5" s="1">
        <v>11156.74</v>
      </c>
      <c r="AW5">
        <v>0.54669999999999996</v>
      </c>
      <c r="AX5" s="1">
        <v>5732.63</v>
      </c>
      <c r="AY5">
        <v>0.28089999999999998</v>
      </c>
      <c r="AZ5">
        <v>876.59</v>
      </c>
      <c r="BA5">
        <v>4.2999999999999997E-2</v>
      </c>
      <c r="BB5" s="1">
        <v>2643.11</v>
      </c>
      <c r="BC5">
        <v>0.1295</v>
      </c>
      <c r="BD5" s="1">
        <v>20409.07</v>
      </c>
      <c r="BE5" s="1">
        <v>6292.1</v>
      </c>
      <c r="BF5">
        <v>2.6738</v>
      </c>
      <c r="BG5">
        <v>0.61919999999999997</v>
      </c>
      <c r="BH5">
        <v>0.25779999999999997</v>
      </c>
      <c r="BI5">
        <v>8.7999999999999995E-2</v>
      </c>
      <c r="BJ5">
        <v>2.29E-2</v>
      </c>
      <c r="BK5">
        <v>1.2E-2</v>
      </c>
    </row>
    <row r="6" spans="1:63" x14ac:dyDescent="0.25">
      <c r="A6" t="s">
        <v>6</v>
      </c>
      <c r="B6">
        <v>45906</v>
      </c>
      <c r="C6">
        <v>174</v>
      </c>
      <c r="D6">
        <v>8.39</v>
      </c>
      <c r="E6" s="1">
        <v>1460.62</v>
      </c>
      <c r="F6" s="1">
        <v>1403.07</v>
      </c>
      <c r="G6">
        <v>0</v>
      </c>
      <c r="H6">
        <v>0</v>
      </c>
      <c r="I6">
        <v>7.1000000000000004E-3</v>
      </c>
      <c r="J6">
        <v>6.9999999999999999E-4</v>
      </c>
      <c r="K6">
        <v>5.7000000000000002E-3</v>
      </c>
      <c r="L6">
        <v>0.96940000000000004</v>
      </c>
      <c r="M6">
        <v>1.7100000000000001E-2</v>
      </c>
      <c r="N6">
        <v>0.39350000000000002</v>
      </c>
      <c r="O6">
        <v>0</v>
      </c>
      <c r="P6">
        <v>0.1837</v>
      </c>
      <c r="Q6" s="1">
        <v>63748.86</v>
      </c>
      <c r="R6">
        <v>0.08</v>
      </c>
      <c r="S6">
        <v>0.17</v>
      </c>
      <c r="T6">
        <v>0.75</v>
      </c>
      <c r="U6">
        <v>9</v>
      </c>
      <c r="V6" s="1">
        <v>94892.33</v>
      </c>
      <c r="W6">
        <v>157.88</v>
      </c>
      <c r="X6" s="1">
        <v>202246.87</v>
      </c>
      <c r="Y6">
        <v>0.65300000000000002</v>
      </c>
      <c r="Z6">
        <v>3.9300000000000002E-2</v>
      </c>
      <c r="AA6">
        <v>0.30759999999999998</v>
      </c>
      <c r="AB6">
        <v>0.34699999999999998</v>
      </c>
      <c r="AC6">
        <v>202.25</v>
      </c>
      <c r="AD6" s="1">
        <v>5388.12</v>
      </c>
      <c r="AE6">
        <v>406.34</v>
      </c>
      <c r="AF6" s="1">
        <v>170945.02</v>
      </c>
      <c r="AG6">
        <v>357</v>
      </c>
      <c r="AH6" s="1">
        <v>34611</v>
      </c>
      <c r="AI6" s="1">
        <v>54327</v>
      </c>
      <c r="AJ6">
        <v>37</v>
      </c>
      <c r="AK6">
        <v>22</v>
      </c>
      <c r="AL6">
        <v>22.68</v>
      </c>
      <c r="AM6">
        <v>3.9</v>
      </c>
      <c r="AN6">
        <v>901.57</v>
      </c>
      <c r="AO6">
        <v>1.0224</v>
      </c>
      <c r="AP6" s="1">
        <v>1552.98</v>
      </c>
      <c r="AQ6" s="1">
        <v>2405.06</v>
      </c>
      <c r="AR6" s="1">
        <v>7736.02</v>
      </c>
      <c r="AS6">
        <v>865.11</v>
      </c>
      <c r="AT6">
        <v>254.3</v>
      </c>
      <c r="AU6" s="1">
        <v>12813.47</v>
      </c>
      <c r="AV6" s="1">
        <v>7662.38</v>
      </c>
      <c r="AW6">
        <v>0.46160000000000001</v>
      </c>
      <c r="AX6" s="1">
        <v>5853.8</v>
      </c>
      <c r="AY6">
        <v>0.35270000000000001</v>
      </c>
      <c r="AZ6" s="1">
        <v>1316.15</v>
      </c>
      <c r="BA6">
        <v>7.9299999999999995E-2</v>
      </c>
      <c r="BB6" s="1">
        <v>1766.2</v>
      </c>
      <c r="BC6">
        <v>0.10639999999999999</v>
      </c>
      <c r="BD6" s="1">
        <v>16598.53</v>
      </c>
      <c r="BE6" s="1">
        <v>6763.96</v>
      </c>
      <c r="BF6">
        <v>1.9375</v>
      </c>
      <c r="BG6">
        <v>0.55720000000000003</v>
      </c>
      <c r="BH6">
        <v>0.23749999999999999</v>
      </c>
      <c r="BI6">
        <v>0.1242</v>
      </c>
      <c r="BJ6">
        <v>5.6399999999999999E-2</v>
      </c>
      <c r="BK6">
        <v>2.47E-2</v>
      </c>
    </row>
    <row r="7" spans="1:63" x14ac:dyDescent="0.25">
      <c r="A7" t="s">
        <v>7</v>
      </c>
      <c r="B7">
        <v>45757</v>
      </c>
      <c r="C7">
        <v>73</v>
      </c>
      <c r="D7">
        <v>13.82</v>
      </c>
      <c r="E7" s="1">
        <v>1009.09</v>
      </c>
      <c r="F7" s="1">
        <v>1072.52</v>
      </c>
      <c r="G7">
        <v>8.9999999999999998E-4</v>
      </c>
      <c r="H7">
        <v>8.9999999999999998E-4</v>
      </c>
      <c r="I7">
        <v>1.03E-2</v>
      </c>
      <c r="J7">
        <v>8.9999999999999998E-4</v>
      </c>
      <c r="K7">
        <v>1.5900000000000001E-2</v>
      </c>
      <c r="L7">
        <v>0.95620000000000005</v>
      </c>
      <c r="M7">
        <v>1.49E-2</v>
      </c>
      <c r="N7">
        <v>0.2853</v>
      </c>
      <c r="O7">
        <v>1.9E-3</v>
      </c>
      <c r="P7">
        <v>0.13780000000000001</v>
      </c>
      <c r="Q7" s="1">
        <v>59112.86</v>
      </c>
      <c r="R7">
        <v>0.21920000000000001</v>
      </c>
      <c r="S7">
        <v>0.1096</v>
      </c>
      <c r="T7">
        <v>0.67120000000000002</v>
      </c>
      <c r="U7">
        <v>12</v>
      </c>
      <c r="V7" s="1">
        <v>62705</v>
      </c>
      <c r="W7">
        <v>81.25</v>
      </c>
      <c r="X7" s="1">
        <v>144401.93</v>
      </c>
      <c r="Y7">
        <v>0.90039999999999998</v>
      </c>
      <c r="Z7">
        <v>2.2200000000000001E-2</v>
      </c>
      <c r="AA7">
        <v>7.7299999999999994E-2</v>
      </c>
      <c r="AB7">
        <v>9.9599999999999994E-2</v>
      </c>
      <c r="AC7">
        <v>144.4</v>
      </c>
      <c r="AD7" s="1">
        <v>3547.9</v>
      </c>
      <c r="AE7">
        <v>487.1</v>
      </c>
      <c r="AF7" s="1">
        <v>139254.85</v>
      </c>
      <c r="AG7">
        <v>212</v>
      </c>
      <c r="AH7" s="1">
        <v>39543</v>
      </c>
      <c r="AI7" s="1">
        <v>60591</v>
      </c>
      <c r="AJ7">
        <v>31.05</v>
      </c>
      <c r="AK7">
        <v>23.98</v>
      </c>
      <c r="AL7">
        <v>25.96</v>
      </c>
      <c r="AM7">
        <v>5.05</v>
      </c>
      <c r="AN7">
        <v>0</v>
      </c>
      <c r="AO7">
        <v>0.73299999999999998</v>
      </c>
      <c r="AP7" s="1">
        <v>1265.94</v>
      </c>
      <c r="AQ7" s="1">
        <v>1826.97</v>
      </c>
      <c r="AR7" s="1">
        <v>5644.15</v>
      </c>
      <c r="AS7">
        <v>849.2</v>
      </c>
      <c r="AT7">
        <v>536.04</v>
      </c>
      <c r="AU7" s="1">
        <v>10122.290000000001</v>
      </c>
      <c r="AV7" s="1">
        <v>6898.82</v>
      </c>
      <c r="AW7">
        <v>0.53769999999999996</v>
      </c>
      <c r="AX7" s="1">
        <v>2786.82</v>
      </c>
      <c r="AY7">
        <v>0.2172</v>
      </c>
      <c r="AZ7" s="1">
        <v>1672.91</v>
      </c>
      <c r="BA7">
        <v>0.13039999999999999</v>
      </c>
      <c r="BB7" s="1">
        <v>1470.5</v>
      </c>
      <c r="BC7">
        <v>0.11459999999999999</v>
      </c>
      <c r="BD7" s="1">
        <v>12829.05</v>
      </c>
      <c r="BE7" s="1">
        <v>6762.27</v>
      </c>
      <c r="BF7">
        <v>1.9345000000000001</v>
      </c>
      <c r="BG7">
        <v>0.57650000000000001</v>
      </c>
      <c r="BH7">
        <v>0.23899999999999999</v>
      </c>
      <c r="BI7">
        <v>9.0399999999999994E-2</v>
      </c>
      <c r="BJ7">
        <v>4.5100000000000001E-2</v>
      </c>
      <c r="BK7">
        <v>4.9000000000000002E-2</v>
      </c>
    </row>
    <row r="8" spans="1:63" x14ac:dyDescent="0.25">
      <c r="A8" t="s">
        <v>8</v>
      </c>
      <c r="B8">
        <v>43497</v>
      </c>
      <c r="C8">
        <v>12</v>
      </c>
      <c r="D8">
        <v>250.23</v>
      </c>
      <c r="E8" s="1">
        <v>3002.71</v>
      </c>
      <c r="F8" s="1">
        <v>2902.71</v>
      </c>
      <c r="G8">
        <v>3.8E-3</v>
      </c>
      <c r="H8">
        <v>2.9999999999999997E-4</v>
      </c>
      <c r="I8">
        <v>0.11260000000000001</v>
      </c>
      <c r="J8">
        <v>2.0999999999999999E-3</v>
      </c>
      <c r="K8">
        <v>3.44E-2</v>
      </c>
      <c r="L8">
        <v>0.69479999999999997</v>
      </c>
      <c r="M8">
        <v>0.15190000000000001</v>
      </c>
      <c r="N8">
        <v>1</v>
      </c>
      <c r="O8">
        <v>1.9E-3</v>
      </c>
      <c r="P8">
        <v>0.1918</v>
      </c>
      <c r="Q8" s="1">
        <v>62028.32</v>
      </c>
      <c r="R8">
        <v>0.1133</v>
      </c>
      <c r="S8">
        <v>0.18229999999999999</v>
      </c>
      <c r="T8">
        <v>0.70440000000000003</v>
      </c>
      <c r="U8">
        <v>34</v>
      </c>
      <c r="V8" s="1">
        <v>79474.78</v>
      </c>
      <c r="W8">
        <v>88.19</v>
      </c>
      <c r="X8" s="1">
        <v>90775.77</v>
      </c>
      <c r="Y8">
        <v>0.67200000000000004</v>
      </c>
      <c r="Z8">
        <v>0.22209999999999999</v>
      </c>
      <c r="AA8">
        <v>0.10589999999999999</v>
      </c>
      <c r="AB8">
        <v>0.32800000000000001</v>
      </c>
      <c r="AC8">
        <v>90.78</v>
      </c>
      <c r="AD8" s="1">
        <v>2891.54</v>
      </c>
      <c r="AE8">
        <v>346.19</v>
      </c>
      <c r="AF8" s="1">
        <v>76299.72</v>
      </c>
      <c r="AG8">
        <v>39</v>
      </c>
      <c r="AH8" s="1">
        <v>26794</v>
      </c>
      <c r="AI8" s="1">
        <v>40131</v>
      </c>
      <c r="AJ8">
        <v>54.3</v>
      </c>
      <c r="AK8">
        <v>27.4</v>
      </c>
      <c r="AL8">
        <v>34.619999999999997</v>
      </c>
      <c r="AM8">
        <v>3.8</v>
      </c>
      <c r="AN8">
        <v>0</v>
      </c>
      <c r="AO8">
        <v>0.81720000000000004</v>
      </c>
      <c r="AP8" s="1">
        <v>1697.77</v>
      </c>
      <c r="AQ8" s="1">
        <v>2566.04</v>
      </c>
      <c r="AR8" s="1">
        <v>7548.45</v>
      </c>
      <c r="AS8">
        <v>919.63</v>
      </c>
      <c r="AT8">
        <v>614.79</v>
      </c>
      <c r="AU8" s="1">
        <v>13346.67</v>
      </c>
      <c r="AV8" s="1">
        <v>9869.9500000000007</v>
      </c>
      <c r="AW8">
        <v>0.61809999999999998</v>
      </c>
      <c r="AX8" s="1">
        <v>2716.39</v>
      </c>
      <c r="AY8">
        <v>0.1701</v>
      </c>
      <c r="AZ8" s="1">
        <v>1025.97</v>
      </c>
      <c r="BA8">
        <v>6.4299999999999996E-2</v>
      </c>
      <c r="BB8" s="1">
        <v>2355.02</v>
      </c>
      <c r="BC8">
        <v>0.14749999999999999</v>
      </c>
      <c r="BD8" s="1">
        <v>15967.33</v>
      </c>
      <c r="BE8" s="1">
        <v>8441.1</v>
      </c>
      <c r="BF8">
        <v>4.3425000000000002</v>
      </c>
      <c r="BG8">
        <v>0.55730000000000002</v>
      </c>
      <c r="BH8">
        <v>0.2056</v>
      </c>
      <c r="BI8">
        <v>0.1888</v>
      </c>
      <c r="BJ8">
        <v>0.04</v>
      </c>
      <c r="BK8">
        <v>8.3000000000000001E-3</v>
      </c>
    </row>
    <row r="9" spans="1:63" x14ac:dyDescent="0.25">
      <c r="A9" t="s">
        <v>9</v>
      </c>
      <c r="B9">
        <v>46847</v>
      </c>
      <c r="C9">
        <v>98</v>
      </c>
      <c r="D9">
        <v>15.38</v>
      </c>
      <c r="E9" s="1">
        <v>1507.14</v>
      </c>
      <c r="F9" s="1">
        <v>1397.93</v>
      </c>
      <c r="G9">
        <v>6.9999999999999999E-4</v>
      </c>
      <c r="H9">
        <v>1.4E-3</v>
      </c>
      <c r="I9">
        <v>5.7000000000000002E-3</v>
      </c>
      <c r="J9">
        <v>0</v>
      </c>
      <c r="K9">
        <v>7.9000000000000008E-3</v>
      </c>
      <c r="L9">
        <v>0.96709999999999996</v>
      </c>
      <c r="M9">
        <v>1.72E-2</v>
      </c>
      <c r="N9">
        <v>0.4047</v>
      </c>
      <c r="O9">
        <v>0</v>
      </c>
      <c r="P9">
        <v>0.1507</v>
      </c>
      <c r="Q9" s="1">
        <v>57987.5</v>
      </c>
      <c r="R9">
        <v>0.27360000000000001</v>
      </c>
      <c r="S9">
        <v>0.26419999999999999</v>
      </c>
      <c r="T9">
        <v>0.46229999999999999</v>
      </c>
      <c r="U9">
        <v>13</v>
      </c>
      <c r="V9" s="1">
        <v>63563.15</v>
      </c>
      <c r="W9">
        <v>111.83</v>
      </c>
      <c r="X9" s="1">
        <v>151070.43</v>
      </c>
      <c r="Y9">
        <v>0.90480000000000005</v>
      </c>
      <c r="Z9">
        <v>3.0300000000000001E-2</v>
      </c>
      <c r="AA9">
        <v>6.4899999999999999E-2</v>
      </c>
      <c r="AB9">
        <v>9.5200000000000007E-2</v>
      </c>
      <c r="AC9">
        <v>151.07</v>
      </c>
      <c r="AD9" s="1">
        <v>3475.33</v>
      </c>
      <c r="AE9">
        <v>394.07</v>
      </c>
      <c r="AF9" s="1">
        <v>132868.07</v>
      </c>
      <c r="AG9">
        <v>174</v>
      </c>
      <c r="AH9" s="1">
        <v>39983</v>
      </c>
      <c r="AI9" s="1">
        <v>58369</v>
      </c>
      <c r="AJ9">
        <v>37</v>
      </c>
      <c r="AK9">
        <v>22</v>
      </c>
      <c r="AL9">
        <v>23.02</v>
      </c>
      <c r="AM9">
        <v>4.7</v>
      </c>
      <c r="AN9" s="1">
        <v>1914.6</v>
      </c>
      <c r="AO9">
        <v>1.4498</v>
      </c>
      <c r="AP9" s="1">
        <v>1364.77</v>
      </c>
      <c r="AQ9" s="1">
        <v>2654.75</v>
      </c>
      <c r="AR9" s="1">
        <v>7504.58</v>
      </c>
      <c r="AS9">
        <v>689.15</v>
      </c>
      <c r="AT9">
        <v>471.19</v>
      </c>
      <c r="AU9" s="1">
        <v>12684.44</v>
      </c>
      <c r="AV9" s="1">
        <v>8073.52</v>
      </c>
      <c r="AW9">
        <v>0.53410000000000002</v>
      </c>
      <c r="AX9" s="1">
        <v>5133.6099999999997</v>
      </c>
      <c r="AY9">
        <v>0.33960000000000001</v>
      </c>
      <c r="AZ9">
        <v>858.58</v>
      </c>
      <c r="BA9">
        <v>5.6800000000000003E-2</v>
      </c>
      <c r="BB9" s="1">
        <v>1050.27</v>
      </c>
      <c r="BC9">
        <v>6.9500000000000006E-2</v>
      </c>
      <c r="BD9" s="1">
        <v>15115.98</v>
      </c>
      <c r="BE9" s="1">
        <v>6840.86</v>
      </c>
      <c r="BF9">
        <v>2.1353</v>
      </c>
      <c r="BG9">
        <v>0.5393</v>
      </c>
      <c r="BH9">
        <v>0.23730000000000001</v>
      </c>
      <c r="BI9">
        <v>0.16789999999999999</v>
      </c>
      <c r="BJ9">
        <v>4.36E-2</v>
      </c>
      <c r="BK9">
        <v>1.18E-2</v>
      </c>
    </row>
    <row r="10" spans="1:63" x14ac:dyDescent="0.25">
      <c r="A10" t="s">
        <v>10</v>
      </c>
      <c r="B10">
        <v>45195</v>
      </c>
      <c r="C10">
        <v>19</v>
      </c>
      <c r="D10">
        <v>196.45</v>
      </c>
      <c r="E10" s="1">
        <v>3732.59</v>
      </c>
      <c r="F10" s="1">
        <v>3526.85</v>
      </c>
      <c r="G10">
        <v>1.2800000000000001E-2</v>
      </c>
      <c r="H10">
        <v>2.9999999999999997E-4</v>
      </c>
      <c r="I10">
        <v>3.0300000000000001E-2</v>
      </c>
      <c r="J10">
        <v>2.3E-3</v>
      </c>
      <c r="K10">
        <v>0.12620000000000001</v>
      </c>
      <c r="L10">
        <v>0.78959999999999997</v>
      </c>
      <c r="M10">
        <v>3.8600000000000002E-2</v>
      </c>
      <c r="N10">
        <v>0.20369999999999999</v>
      </c>
      <c r="O10">
        <v>5.8999999999999999E-3</v>
      </c>
      <c r="P10">
        <v>0.11799999999999999</v>
      </c>
      <c r="Q10" s="1">
        <v>71438.149999999994</v>
      </c>
      <c r="R10">
        <v>0.11269999999999999</v>
      </c>
      <c r="S10">
        <v>9.8000000000000004E-2</v>
      </c>
      <c r="T10">
        <v>0.78920000000000001</v>
      </c>
      <c r="U10">
        <v>18</v>
      </c>
      <c r="V10" s="1">
        <v>89480.33</v>
      </c>
      <c r="W10">
        <v>202.15</v>
      </c>
      <c r="X10" s="1">
        <v>165751.20000000001</v>
      </c>
      <c r="Y10">
        <v>0.77210000000000001</v>
      </c>
      <c r="Z10">
        <v>0.19189999999999999</v>
      </c>
      <c r="AA10">
        <v>3.61E-2</v>
      </c>
      <c r="AB10">
        <v>0.22789999999999999</v>
      </c>
      <c r="AC10">
        <v>165.75</v>
      </c>
      <c r="AD10" s="1">
        <v>6005.48</v>
      </c>
      <c r="AE10">
        <v>691.98</v>
      </c>
      <c r="AF10" s="1">
        <v>160639.6</v>
      </c>
      <c r="AG10">
        <v>303</v>
      </c>
      <c r="AH10" s="1">
        <v>41374</v>
      </c>
      <c r="AI10" s="1">
        <v>64729</v>
      </c>
      <c r="AJ10">
        <v>69.03</v>
      </c>
      <c r="AK10">
        <v>34.659999999999997</v>
      </c>
      <c r="AL10">
        <v>36.380000000000003</v>
      </c>
      <c r="AM10">
        <v>5.2</v>
      </c>
      <c r="AN10">
        <v>0</v>
      </c>
      <c r="AO10">
        <v>0.78339999999999999</v>
      </c>
      <c r="AP10" s="1">
        <v>1025.33</v>
      </c>
      <c r="AQ10" s="1">
        <v>1846.26</v>
      </c>
      <c r="AR10" s="1">
        <v>6176</v>
      </c>
      <c r="AS10">
        <v>799.49</v>
      </c>
      <c r="AT10">
        <v>274.93</v>
      </c>
      <c r="AU10" s="1">
        <v>10122</v>
      </c>
      <c r="AV10" s="1">
        <v>5097.03</v>
      </c>
      <c r="AW10">
        <v>0.42620000000000002</v>
      </c>
      <c r="AX10" s="1">
        <v>5196.5</v>
      </c>
      <c r="AY10">
        <v>0.4345</v>
      </c>
      <c r="AZ10">
        <v>725.37</v>
      </c>
      <c r="BA10">
        <v>6.0699999999999997E-2</v>
      </c>
      <c r="BB10">
        <v>940.85</v>
      </c>
      <c r="BC10">
        <v>7.8700000000000006E-2</v>
      </c>
      <c r="BD10" s="1">
        <v>11959.75</v>
      </c>
      <c r="BE10" s="1">
        <v>3650.9</v>
      </c>
      <c r="BF10">
        <v>0.72219999999999995</v>
      </c>
      <c r="BG10">
        <v>0.59450000000000003</v>
      </c>
      <c r="BH10">
        <v>0.2112</v>
      </c>
      <c r="BI10">
        <v>0.14399999999999999</v>
      </c>
      <c r="BJ10">
        <v>3.2000000000000001E-2</v>
      </c>
      <c r="BK10">
        <v>1.84E-2</v>
      </c>
    </row>
    <row r="11" spans="1:63" x14ac:dyDescent="0.25">
      <c r="A11" t="s">
        <v>11</v>
      </c>
      <c r="B11">
        <v>49759</v>
      </c>
      <c r="C11">
        <v>68</v>
      </c>
      <c r="D11">
        <v>14.85</v>
      </c>
      <c r="E11" s="1">
        <v>1009.81</v>
      </c>
      <c r="F11" s="1">
        <v>1085.18</v>
      </c>
      <c r="G11">
        <v>6.4999999999999997E-3</v>
      </c>
      <c r="H11">
        <v>0</v>
      </c>
      <c r="I11">
        <v>2.8E-3</v>
      </c>
      <c r="J11">
        <v>0</v>
      </c>
      <c r="K11">
        <v>1.2E-2</v>
      </c>
      <c r="L11">
        <v>0.95299999999999996</v>
      </c>
      <c r="M11">
        <v>2.58E-2</v>
      </c>
      <c r="N11">
        <v>7.8899999999999998E-2</v>
      </c>
      <c r="O11">
        <v>8.9999999999999998E-4</v>
      </c>
      <c r="P11">
        <v>0.12</v>
      </c>
      <c r="Q11" s="1">
        <v>71122.23</v>
      </c>
      <c r="R11">
        <v>4.3499999999999997E-2</v>
      </c>
      <c r="S11">
        <v>0.18840000000000001</v>
      </c>
      <c r="T11">
        <v>0.7681</v>
      </c>
      <c r="U11">
        <v>7</v>
      </c>
      <c r="V11" s="1">
        <v>96299.43</v>
      </c>
      <c r="W11">
        <v>138.88999999999999</v>
      </c>
      <c r="X11" s="1">
        <v>182037.09</v>
      </c>
      <c r="Y11">
        <v>0.79890000000000005</v>
      </c>
      <c r="Z11">
        <v>0.17530000000000001</v>
      </c>
      <c r="AA11">
        <v>2.58E-2</v>
      </c>
      <c r="AB11">
        <v>0.2011</v>
      </c>
      <c r="AC11">
        <v>182.04</v>
      </c>
      <c r="AD11" s="1">
        <v>4567.0600000000004</v>
      </c>
      <c r="AE11">
        <v>407.11</v>
      </c>
      <c r="AF11" s="1">
        <v>162312.91</v>
      </c>
      <c r="AG11">
        <v>311</v>
      </c>
      <c r="AH11" s="1">
        <v>44689</v>
      </c>
      <c r="AI11" s="1">
        <v>65755</v>
      </c>
      <c r="AJ11">
        <v>34.6</v>
      </c>
      <c r="AK11">
        <v>23.47</v>
      </c>
      <c r="AL11">
        <v>31.05</v>
      </c>
      <c r="AM11">
        <v>5.5</v>
      </c>
      <c r="AN11" s="1">
        <v>2043.97</v>
      </c>
      <c r="AO11">
        <v>1.2239</v>
      </c>
      <c r="AP11" s="1">
        <v>1484.25</v>
      </c>
      <c r="AQ11" s="1">
        <v>1920.2</v>
      </c>
      <c r="AR11" s="1">
        <v>7865.15</v>
      </c>
      <c r="AS11">
        <v>237.23</v>
      </c>
      <c r="AT11">
        <v>444.54</v>
      </c>
      <c r="AU11" s="1">
        <v>11951.38</v>
      </c>
      <c r="AV11" s="1">
        <v>5708.27</v>
      </c>
      <c r="AW11">
        <v>0.40410000000000001</v>
      </c>
      <c r="AX11" s="1">
        <v>5527.99</v>
      </c>
      <c r="AY11">
        <v>0.39140000000000003</v>
      </c>
      <c r="AZ11" s="1">
        <v>1897.72</v>
      </c>
      <c r="BA11">
        <v>0.13439999999999999</v>
      </c>
      <c r="BB11">
        <v>990.31</v>
      </c>
      <c r="BC11">
        <v>7.0099999999999996E-2</v>
      </c>
      <c r="BD11" s="1">
        <v>14124.29</v>
      </c>
      <c r="BE11" s="1">
        <v>6586.49</v>
      </c>
      <c r="BF11">
        <v>1.6785000000000001</v>
      </c>
      <c r="BG11">
        <v>0.58330000000000004</v>
      </c>
      <c r="BH11">
        <v>0.24329999999999999</v>
      </c>
      <c r="BI11">
        <v>0.12379999999999999</v>
      </c>
      <c r="BJ11">
        <v>3.9100000000000003E-2</v>
      </c>
      <c r="BK11">
        <v>1.0500000000000001E-2</v>
      </c>
    </row>
    <row r="12" spans="1:63" x14ac:dyDescent="0.25">
      <c r="A12" t="s">
        <v>12</v>
      </c>
      <c r="B12">
        <v>46623</v>
      </c>
      <c r="C12">
        <v>65</v>
      </c>
      <c r="D12">
        <v>9.51</v>
      </c>
      <c r="E12">
        <v>618.15</v>
      </c>
      <c r="F12">
        <v>794.46</v>
      </c>
      <c r="G12">
        <v>0</v>
      </c>
      <c r="H12">
        <v>0</v>
      </c>
      <c r="I12">
        <v>1.2999999999999999E-3</v>
      </c>
      <c r="J12">
        <v>0</v>
      </c>
      <c r="K12">
        <v>2.01E-2</v>
      </c>
      <c r="L12">
        <v>0.97360000000000002</v>
      </c>
      <c r="M12">
        <v>5.0000000000000001E-3</v>
      </c>
      <c r="N12">
        <v>0.31929999999999997</v>
      </c>
      <c r="O12">
        <v>0</v>
      </c>
      <c r="P12">
        <v>0.1331</v>
      </c>
      <c r="Q12" s="1">
        <v>61183.02</v>
      </c>
      <c r="R12">
        <v>0.18179999999999999</v>
      </c>
      <c r="S12">
        <v>0.2727</v>
      </c>
      <c r="T12">
        <v>0.54549999999999998</v>
      </c>
      <c r="U12">
        <v>3</v>
      </c>
      <c r="V12" s="1">
        <v>101523.67</v>
      </c>
      <c r="W12">
        <v>202.39</v>
      </c>
      <c r="X12" s="1">
        <v>130505.33</v>
      </c>
      <c r="Y12">
        <v>0.89100000000000001</v>
      </c>
      <c r="Z12">
        <v>5.4800000000000001E-2</v>
      </c>
      <c r="AA12">
        <v>5.4199999999999998E-2</v>
      </c>
      <c r="AB12">
        <v>0.109</v>
      </c>
      <c r="AC12">
        <v>130.51</v>
      </c>
      <c r="AD12" s="1">
        <v>3298.17</v>
      </c>
      <c r="AE12">
        <v>407.52</v>
      </c>
      <c r="AF12" s="1">
        <v>118539.66</v>
      </c>
      <c r="AG12">
        <v>126</v>
      </c>
      <c r="AH12" s="1">
        <v>32996</v>
      </c>
      <c r="AI12" s="1">
        <v>51751</v>
      </c>
      <c r="AJ12">
        <v>34.880000000000003</v>
      </c>
      <c r="AK12">
        <v>24.86</v>
      </c>
      <c r="AL12">
        <v>22.41</v>
      </c>
      <c r="AM12">
        <v>4.8</v>
      </c>
      <c r="AN12" s="1">
        <v>2094.65</v>
      </c>
      <c r="AO12">
        <v>2.1389999999999998</v>
      </c>
      <c r="AP12" s="1">
        <v>1545.11</v>
      </c>
      <c r="AQ12" s="1">
        <v>1839.42</v>
      </c>
      <c r="AR12" s="1">
        <v>7447.23</v>
      </c>
      <c r="AS12">
        <v>591.77</v>
      </c>
      <c r="AT12">
        <v>199.43</v>
      </c>
      <c r="AU12" s="1">
        <v>11622.96</v>
      </c>
      <c r="AV12" s="1">
        <v>6787.16</v>
      </c>
      <c r="AW12">
        <v>0.51039999999999996</v>
      </c>
      <c r="AX12" s="1">
        <v>3786.62</v>
      </c>
      <c r="AY12">
        <v>0.2848</v>
      </c>
      <c r="AZ12" s="1">
        <v>1846.83</v>
      </c>
      <c r="BA12">
        <v>0.1389</v>
      </c>
      <c r="BB12">
        <v>876.58</v>
      </c>
      <c r="BC12">
        <v>6.59E-2</v>
      </c>
      <c r="BD12" s="1">
        <v>13297.19</v>
      </c>
      <c r="BE12" s="1">
        <v>8449.1200000000008</v>
      </c>
      <c r="BF12">
        <v>3.9592000000000001</v>
      </c>
      <c r="BG12">
        <v>0.54510000000000003</v>
      </c>
      <c r="BH12">
        <v>0.27229999999999999</v>
      </c>
      <c r="BI12">
        <v>0.11940000000000001</v>
      </c>
      <c r="BJ12">
        <v>3.3000000000000002E-2</v>
      </c>
      <c r="BK12">
        <v>3.0300000000000001E-2</v>
      </c>
    </row>
    <row r="13" spans="1:63" x14ac:dyDescent="0.25">
      <c r="A13" t="s">
        <v>13</v>
      </c>
      <c r="B13">
        <v>48207</v>
      </c>
      <c r="C13">
        <v>74</v>
      </c>
      <c r="D13">
        <v>61.15</v>
      </c>
      <c r="E13" s="1">
        <v>4525.1000000000004</v>
      </c>
      <c r="F13" s="1">
        <v>4077.86</v>
      </c>
      <c r="G13">
        <v>2.1100000000000001E-2</v>
      </c>
      <c r="H13">
        <v>1.5E-3</v>
      </c>
      <c r="I13">
        <v>1.7899999999999999E-2</v>
      </c>
      <c r="J13">
        <v>2.8999999999999998E-3</v>
      </c>
      <c r="K13">
        <v>9.5999999999999992E-3</v>
      </c>
      <c r="L13">
        <v>0.93430000000000002</v>
      </c>
      <c r="M13">
        <v>1.2800000000000001E-2</v>
      </c>
      <c r="N13">
        <v>0.1211</v>
      </c>
      <c r="O13">
        <v>7.4000000000000003E-3</v>
      </c>
      <c r="P13">
        <v>0.109</v>
      </c>
      <c r="Q13" s="1">
        <v>72884.960000000006</v>
      </c>
      <c r="R13">
        <v>0.2863</v>
      </c>
      <c r="S13">
        <v>0.2656</v>
      </c>
      <c r="T13">
        <v>0.4481</v>
      </c>
      <c r="U13">
        <v>21</v>
      </c>
      <c r="V13" s="1">
        <v>105357.43</v>
      </c>
      <c r="W13">
        <v>207.34</v>
      </c>
      <c r="X13" s="1">
        <v>258319.53</v>
      </c>
      <c r="Y13">
        <v>0.80310000000000004</v>
      </c>
      <c r="Z13">
        <v>0.1167</v>
      </c>
      <c r="AA13">
        <v>8.0199999999999994E-2</v>
      </c>
      <c r="AB13">
        <v>0.19689999999999999</v>
      </c>
      <c r="AC13">
        <v>258.32</v>
      </c>
      <c r="AD13" s="1">
        <v>8728.82</v>
      </c>
      <c r="AE13">
        <v>835.37</v>
      </c>
      <c r="AF13" s="1">
        <v>239862.68</v>
      </c>
      <c r="AG13">
        <v>518</v>
      </c>
      <c r="AH13" s="1">
        <v>53515</v>
      </c>
      <c r="AI13" s="1">
        <v>103171</v>
      </c>
      <c r="AJ13">
        <v>68.77</v>
      </c>
      <c r="AK13">
        <v>30.13</v>
      </c>
      <c r="AL13">
        <v>34.94</v>
      </c>
      <c r="AM13">
        <v>2.1</v>
      </c>
      <c r="AN13">
        <v>0</v>
      </c>
      <c r="AO13">
        <v>0.5393</v>
      </c>
      <c r="AP13" s="1">
        <v>1398.18</v>
      </c>
      <c r="AQ13" s="1">
        <v>1944.62</v>
      </c>
      <c r="AR13" s="1">
        <v>7078.14</v>
      </c>
      <c r="AS13">
        <v>870.23</v>
      </c>
      <c r="AT13">
        <v>185.95</v>
      </c>
      <c r="AU13" s="1">
        <v>11477.12</v>
      </c>
      <c r="AV13" s="1">
        <v>2934.94</v>
      </c>
      <c r="AW13">
        <v>0.2455</v>
      </c>
      <c r="AX13" s="1">
        <v>7782.26</v>
      </c>
      <c r="AY13">
        <v>0.65110000000000001</v>
      </c>
      <c r="AZ13">
        <v>582.66</v>
      </c>
      <c r="BA13">
        <v>4.87E-2</v>
      </c>
      <c r="BB13">
        <v>653.4</v>
      </c>
      <c r="BC13">
        <v>5.4699999999999999E-2</v>
      </c>
      <c r="BD13" s="1">
        <v>11953.26</v>
      </c>
      <c r="BE13" s="1">
        <v>1453.43</v>
      </c>
      <c r="BF13">
        <v>0.15279999999999999</v>
      </c>
      <c r="BG13">
        <v>0.61170000000000002</v>
      </c>
      <c r="BH13">
        <v>0.2455</v>
      </c>
      <c r="BI13">
        <v>0.1125</v>
      </c>
      <c r="BJ13">
        <v>2.1299999999999999E-2</v>
      </c>
      <c r="BK13">
        <v>8.9999999999999993E-3</v>
      </c>
    </row>
    <row r="14" spans="1:63" x14ac:dyDescent="0.25">
      <c r="A14" t="s">
        <v>14</v>
      </c>
      <c r="B14">
        <v>48991</v>
      </c>
      <c r="C14">
        <v>65</v>
      </c>
      <c r="D14">
        <v>10</v>
      </c>
      <c r="E14">
        <v>649.79999999999995</v>
      </c>
      <c r="F14">
        <v>688.51</v>
      </c>
      <c r="G14">
        <v>5.7999999999999996E-3</v>
      </c>
      <c r="H14">
        <v>0</v>
      </c>
      <c r="I14">
        <v>4.4000000000000003E-3</v>
      </c>
      <c r="J14">
        <v>0</v>
      </c>
      <c r="K14">
        <v>5.3800000000000001E-2</v>
      </c>
      <c r="L14">
        <v>0.91420000000000001</v>
      </c>
      <c r="M14">
        <v>2.18E-2</v>
      </c>
      <c r="N14">
        <v>0.27300000000000002</v>
      </c>
      <c r="O14">
        <v>2.8999999999999998E-3</v>
      </c>
      <c r="P14">
        <v>0.1724</v>
      </c>
      <c r="Q14" s="1">
        <v>56369.99</v>
      </c>
      <c r="R14">
        <v>0.16070000000000001</v>
      </c>
      <c r="S14">
        <v>0.21429999999999999</v>
      </c>
      <c r="T14">
        <v>0.625</v>
      </c>
      <c r="U14">
        <v>11</v>
      </c>
      <c r="V14" s="1">
        <v>63596.55</v>
      </c>
      <c r="W14">
        <v>56.51</v>
      </c>
      <c r="X14" s="1">
        <v>131507.13</v>
      </c>
      <c r="Y14">
        <v>0.87060000000000004</v>
      </c>
      <c r="Z14">
        <v>6.1800000000000001E-2</v>
      </c>
      <c r="AA14">
        <v>6.7599999999999993E-2</v>
      </c>
      <c r="AB14">
        <v>0.12939999999999999</v>
      </c>
      <c r="AC14">
        <v>131.51</v>
      </c>
      <c r="AD14" s="1">
        <v>3312.15</v>
      </c>
      <c r="AE14">
        <v>395.22</v>
      </c>
      <c r="AF14" s="1">
        <v>135902.17000000001</v>
      </c>
      <c r="AG14">
        <v>195</v>
      </c>
      <c r="AH14" s="1">
        <v>36468</v>
      </c>
      <c r="AI14" s="1">
        <v>53172</v>
      </c>
      <c r="AJ14">
        <v>40.700000000000003</v>
      </c>
      <c r="AK14">
        <v>23.28</v>
      </c>
      <c r="AL14">
        <v>35.01</v>
      </c>
      <c r="AM14">
        <v>3.9</v>
      </c>
      <c r="AN14" s="1">
        <v>1985.71</v>
      </c>
      <c r="AO14">
        <v>1.5353000000000001</v>
      </c>
      <c r="AP14" s="1">
        <v>1918.58</v>
      </c>
      <c r="AQ14" s="1">
        <v>2435.16</v>
      </c>
      <c r="AR14" s="1">
        <v>7372.81</v>
      </c>
      <c r="AS14">
        <v>568.30999999999995</v>
      </c>
      <c r="AT14">
        <v>396.53</v>
      </c>
      <c r="AU14" s="1">
        <v>12691.39</v>
      </c>
      <c r="AV14" s="1">
        <v>7407.87</v>
      </c>
      <c r="AW14">
        <v>0.50860000000000005</v>
      </c>
      <c r="AX14" s="1">
        <v>4399.0600000000004</v>
      </c>
      <c r="AY14">
        <v>0.30199999999999999</v>
      </c>
      <c r="AZ14" s="1">
        <v>1640.3</v>
      </c>
      <c r="BA14">
        <v>0.11260000000000001</v>
      </c>
      <c r="BB14" s="1">
        <v>1117.27</v>
      </c>
      <c r="BC14">
        <v>7.6700000000000004E-2</v>
      </c>
      <c r="BD14" s="1">
        <v>14564.5</v>
      </c>
      <c r="BE14" s="1">
        <v>6874.72</v>
      </c>
      <c r="BF14">
        <v>2.4773999999999998</v>
      </c>
      <c r="BG14">
        <v>0.47539999999999999</v>
      </c>
      <c r="BH14">
        <v>0.23400000000000001</v>
      </c>
      <c r="BI14">
        <v>0.2329</v>
      </c>
      <c r="BJ14">
        <v>4.1799999999999997E-2</v>
      </c>
      <c r="BK14">
        <v>1.5900000000000001E-2</v>
      </c>
    </row>
    <row r="15" spans="1:63" x14ac:dyDescent="0.25">
      <c r="A15" t="s">
        <v>15</v>
      </c>
      <c r="B15">
        <v>47415</v>
      </c>
      <c r="C15">
        <v>61</v>
      </c>
      <c r="D15">
        <v>7.16</v>
      </c>
      <c r="E15">
        <v>436.91</v>
      </c>
      <c r="F15">
        <v>531.82000000000005</v>
      </c>
      <c r="G15">
        <v>0</v>
      </c>
      <c r="H15">
        <v>0</v>
      </c>
      <c r="I15">
        <v>1.1299999999999999E-2</v>
      </c>
      <c r="J15">
        <v>0</v>
      </c>
      <c r="K15">
        <v>9.0200000000000002E-2</v>
      </c>
      <c r="L15">
        <v>0.85709999999999997</v>
      </c>
      <c r="M15">
        <v>4.1399999999999999E-2</v>
      </c>
      <c r="N15">
        <v>0.38790000000000002</v>
      </c>
      <c r="O15">
        <v>3.8E-3</v>
      </c>
      <c r="P15">
        <v>8.8700000000000001E-2</v>
      </c>
      <c r="Q15" s="1">
        <v>59309.56</v>
      </c>
      <c r="R15">
        <v>0.15090000000000001</v>
      </c>
      <c r="S15">
        <v>0.28299999999999997</v>
      </c>
      <c r="T15">
        <v>0.56599999999999995</v>
      </c>
      <c r="U15">
        <v>4</v>
      </c>
      <c r="V15" s="1">
        <v>91144.53</v>
      </c>
      <c r="W15">
        <v>108.88</v>
      </c>
      <c r="X15" s="1">
        <v>421935.02</v>
      </c>
      <c r="Y15">
        <v>0.4642</v>
      </c>
      <c r="Z15">
        <v>4.1799999999999997E-2</v>
      </c>
      <c r="AA15">
        <v>0.49409999999999998</v>
      </c>
      <c r="AB15">
        <v>0.53580000000000005</v>
      </c>
      <c r="AC15">
        <v>421.94</v>
      </c>
      <c r="AD15" s="1">
        <v>10902.38</v>
      </c>
      <c r="AE15">
        <v>643.9</v>
      </c>
      <c r="AF15" s="1">
        <v>222407.77</v>
      </c>
      <c r="AG15">
        <v>499</v>
      </c>
      <c r="AH15" s="1">
        <v>36001</v>
      </c>
      <c r="AI15" s="1">
        <v>72502</v>
      </c>
      <c r="AJ15">
        <v>26.95</v>
      </c>
      <c r="AK15">
        <v>24.82</v>
      </c>
      <c r="AL15">
        <v>23.99</v>
      </c>
      <c r="AM15">
        <v>5.0999999999999996</v>
      </c>
      <c r="AN15" s="1">
        <v>2259.61</v>
      </c>
      <c r="AO15">
        <v>1.3821000000000001</v>
      </c>
      <c r="AP15" s="1">
        <v>1823.72</v>
      </c>
      <c r="AQ15" s="1">
        <v>3023.18</v>
      </c>
      <c r="AR15" s="1">
        <v>7170.83</v>
      </c>
      <c r="AS15">
        <v>923.19</v>
      </c>
      <c r="AT15">
        <v>499.18</v>
      </c>
      <c r="AU15" s="1">
        <v>13440.09</v>
      </c>
      <c r="AV15" s="1">
        <v>4729.5200000000004</v>
      </c>
      <c r="AW15">
        <v>0.26290000000000002</v>
      </c>
      <c r="AX15" s="1">
        <v>9015.68</v>
      </c>
      <c r="AY15">
        <v>0.50119999999999998</v>
      </c>
      <c r="AZ15" s="1">
        <v>3090.41</v>
      </c>
      <c r="BA15">
        <v>0.17180000000000001</v>
      </c>
      <c r="BB15" s="1">
        <v>1151.5</v>
      </c>
      <c r="BC15">
        <v>6.4000000000000001E-2</v>
      </c>
      <c r="BD15" s="1">
        <v>17987.11</v>
      </c>
      <c r="BE15" s="1">
        <v>5129.49</v>
      </c>
      <c r="BF15">
        <v>0.99839999999999995</v>
      </c>
      <c r="BG15">
        <v>0.5464</v>
      </c>
      <c r="BH15">
        <v>0.22539999999999999</v>
      </c>
      <c r="BI15">
        <v>0.16339999999999999</v>
      </c>
      <c r="BJ15">
        <v>4.4900000000000002E-2</v>
      </c>
      <c r="BK15">
        <v>1.9900000000000001E-2</v>
      </c>
    </row>
    <row r="16" spans="1:63" x14ac:dyDescent="0.25">
      <c r="A16" t="s">
        <v>16</v>
      </c>
      <c r="B16">
        <v>46631</v>
      </c>
      <c r="C16">
        <v>60</v>
      </c>
      <c r="D16">
        <v>15.92</v>
      </c>
      <c r="E16">
        <v>955.32</v>
      </c>
      <c r="F16" s="1">
        <v>1079.55</v>
      </c>
      <c r="G16">
        <v>1.9E-3</v>
      </c>
      <c r="H16">
        <v>0</v>
      </c>
      <c r="I16">
        <v>3.7000000000000002E-3</v>
      </c>
      <c r="J16">
        <v>0</v>
      </c>
      <c r="K16">
        <v>1.0200000000000001E-2</v>
      </c>
      <c r="L16">
        <v>0.96479999999999999</v>
      </c>
      <c r="M16">
        <v>1.95E-2</v>
      </c>
      <c r="N16">
        <v>0.1598</v>
      </c>
      <c r="O16">
        <v>8.9999999999999998E-4</v>
      </c>
      <c r="P16">
        <v>7.9899999999999999E-2</v>
      </c>
      <c r="Q16" s="1">
        <v>65824.259999999995</v>
      </c>
      <c r="R16">
        <v>5.8799999999999998E-2</v>
      </c>
      <c r="S16">
        <v>7.3499999999999996E-2</v>
      </c>
      <c r="T16">
        <v>0.86760000000000004</v>
      </c>
      <c r="U16">
        <v>10</v>
      </c>
      <c r="V16" s="1">
        <v>65147.8</v>
      </c>
      <c r="W16">
        <v>90.71</v>
      </c>
      <c r="X16" s="1">
        <v>152102.6</v>
      </c>
      <c r="Y16">
        <v>0.89700000000000002</v>
      </c>
      <c r="Z16">
        <v>3.4200000000000001E-2</v>
      </c>
      <c r="AA16">
        <v>6.8900000000000003E-2</v>
      </c>
      <c r="AB16">
        <v>0.10299999999999999</v>
      </c>
      <c r="AC16">
        <v>152.1</v>
      </c>
      <c r="AD16" s="1">
        <v>3435.33</v>
      </c>
      <c r="AE16">
        <v>541.30999999999995</v>
      </c>
      <c r="AF16" s="1">
        <v>139281.15</v>
      </c>
      <c r="AG16">
        <v>213</v>
      </c>
      <c r="AH16" s="1">
        <v>36987</v>
      </c>
      <c r="AI16" s="1">
        <v>56450</v>
      </c>
      <c r="AJ16">
        <v>26.18</v>
      </c>
      <c r="AK16">
        <v>22.29</v>
      </c>
      <c r="AL16">
        <v>23.13</v>
      </c>
      <c r="AM16">
        <v>4.9000000000000004</v>
      </c>
      <c r="AN16" s="1">
        <v>2342.11</v>
      </c>
      <c r="AO16">
        <v>1.5177</v>
      </c>
      <c r="AP16" s="1">
        <v>1241.92</v>
      </c>
      <c r="AQ16" s="1">
        <v>1893.35</v>
      </c>
      <c r="AR16" s="1">
        <v>6829.3</v>
      </c>
      <c r="AS16">
        <v>980.46</v>
      </c>
      <c r="AT16">
        <v>510.23</v>
      </c>
      <c r="AU16" s="1">
        <v>11455.26</v>
      </c>
      <c r="AV16" s="1">
        <v>6215.09</v>
      </c>
      <c r="AW16">
        <v>0.45810000000000001</v>
      </c>
      <c r="AX16" s="1">
        <v>4565.13</v>
      </c>
      <c r="AY16">
        <v>0.33650000000000002</v>
      </c>
      <c r="AZ16" s="1">
        <v>1823.25</v>
      </c>
      <c r="BA16">
        <v>0.13439999999999999</v>
      </c>
      <c r="BB16">
        <v>962.46</v>
      </c>
      <c r="BC16">
        <v>7.0900000000000005E-2</v>
      </c>
      <c r="BD16" s="1">
        <v>13565.93</v>
      </c>
      <c r="BE16" s="1">
        <v>7007.1</v>
      </c>
      <c r="BF16">
        <v>2.0819999999999999</v>
      </c>
      <c r="BG16">
        <v>0.54859999999999998</v>
      </c>
      <c r="BH16">
        <v>0.25879999999999997</v>
      </c>
      <c r="BI16">
        <v>0.1361</v>
      </c>
      <c r="BJ16">
        <v>2.5100000000000001E-2</v>
      </c>
      <c r="BK16">
        <v>3.15E-2</v>
      </c>
    </row>
    <row r="17" spans="1:63" x14ac:dyDescent="0.25">
      <c r="A17" t="s">
        <v>17</v>
      </c>
      <c r="B17">
        <v>47043</v>
      </c>
      <c r="C17">
        <v>78</v>
      </c>
      <c r="D17">
        <v>15.99</v>
      </c>
      <c r="E17" s="1">
        <v>1247.31</v>
      </c>
      <c r="F17" s="1">
        <v>1156.44</v>
      </c>
      <c r="G17">
        <v>7.7999999999999996E-3</v>
      </c>
      <c r="H17">
        <v>0</v>
      </c>
      <c r="I17">
        <v>1.04E-2</v>
      </c>
      <c r="J17">
        <v>1.6999999999999999E-3</v>
      </c>
      <c r="K17">
        <v>0.18060000000000001</v>
      </c>
      <c r="L17">
        <v>0.78220000000000001</v>
      </c>
      <c r="M17">
        <v>1.7299999999999999E-2</v>
      </c>
      <c r="N17">
        <v>0.1923</v>
      </c>
      <c r="O17">
        <v>5.1999999999999998E-3</v>
      </c>
      <c r="P17">
        <v>8.6999999999999994E-2</v>
      </c>
      <c r="Q17" s="1">
        <v>67783.69</v>
      </c>
      <c r="R17">
        <v>3.5700000000000003E-2</v>
      </c>
      <c r="S17">
        <v>0.2024</v>
      </c>
      <c r="T17">
        <v>0.76190000000000002</v>
      </c>
      <c r="U17">
        <v>10</v>
      </c>
      <c r="V17" s="1">
        <v>58640.4</v>
      </c>
      <c r="W17">
        <v>121.58</v>
      </c>
      <c r="X17" s="1">
        <v>232691.14</v>
      </c>
      <c r="Y17">
        <v>0.54110000000000003</v>
      </c>
      <c r="Z17">
        <v>0.19969999999999999</v>
      </c>
      <c r="AA17">
        <v>0.25919999999999999</v>
      </c>
      <c r="AB17">
        <v>0.45889999999999997</v>
      </c>
      <c r="AC17">
        <v>232.69</v>
      </c>
      <c r="AD17" s="1">
        <v>7883.52</v>
      </c>
      <c r="AE17">
        <v>482.54</v>
      </c>
      <c r="AF17" s="1">
        <v>187354.81</v>
      </c>
      <c r="AG17">
        <v>406</v>
      </c>
      <c r="AH17" s="1">
        <v>36221</v>
      </c>
      <c r="AI17" s="1">
        <v>66316</v>
      </c>
      <c r="AJ17">
        <v>43.35</v>
      </c>
      <c r="AK17">
        <v>27.26</v>
      </c>
      <c r="AL17">
        <v>39.520000000000003</v>
      </c>
      <c r="AM17">
        <v>2.2000000000000002</v>
      </c>
      <c r="AN17">
        <v>0</v>
      </c>
      <c r="AO17">
        <v>0.81520000000000004</v>
      </c>
      <c r="AP17" s="1">
        <v>1288.02</v>
      </c>
      <c r="AQ17" s="1">
        <v>1737.91</v>
      </c>
      <c r="AR17" s="1">
        <v>7575.84</v>
      </c>
      <c r="AS17">
        <v>970.42</v>
      </c>
      <c r="AT17">
        <v>343.35</v>
      </c>
      <c r="AU17" s="1">
        <v>11915.54</v>
      </c>
      <c r="AV17" s="1">
        <v>5200.25</v>
      </c>
      <c r="AW17">
        <v>0.38419999999999999</v>
      </c>
      <c r="AX17" s="1">
        <v>6213.28</v>
      </c>
      <c r="AY17">
        <v>0.45900000000000002</v>
      </c>
      <c r="AZ17" s="1">
        <v>1210.57</v>
      </c>
      <c r="BA17">
        <v>8.9399999999999993E-2</v>
      </c>
      <c r="BB17">
        <v>912.01</v>
      </c>
      <c r="BC17">
        <v>6.7400000000000002E-2</v>
      </c>
      <c r="BD17" s="1">
        <v>13536.11</v>
      </c>
      <c r="BE17" s="1">
        <v>2559.59</v>
      </c>
      <c r="BF17">
        <v>0.64749999999999996</v>
      </c>
      <c r="BG17">
        <v>0.58460000000000001</v>
      </c>
      <c r="BH17">
        <v>0.2397</v>
      </c>
      <c r="BI17">
        <v>0.1399</v>
      </c>
      <c r="BJ17">
        <v>2.1100000000000001E-2</v>
      </c>
      <c r="BK17">
        <v>1.47E-2</v>
      </c>
    </row>
    <row r="18" spans="1:63" x14ac:dyDescent="0.25">
      <c r="A18" t="s">
        <v>18</v>
      </c>
      <c r="B18">
        <v>47423</v>
      </c>
      <c r="C18">
        <v>57</v>
      </c>
      <c r="D18">
        <v>9.77</v>
      </c>
      <c r="E18">
        <v>556.84</v>
      </c>
      <c r="F18">
        <v>535.64</v>
      </c>
      <c r="G18">
        <v>0</v>
      </c>
      <c r="H18">
        <v>0</v>
      </c>
      <c r="I18">
        <v>1.12E-2</v>
      </c>
      <c r="J18">
        <v>0</v>
      </c>
      <c r="K18">
        <v>1.8700000000000001E-2</v>
      </c>
      <c r="L18">
        <v>0.95330000000000004</v>
      </c>
      <c r="M18">
        <v>1.6799999999999999E-2</v>
      </c>
      <c r="N18">
        <v>0.22090000000000001</v>
      </c>
      <c r="O18">
        <v>1.9E-3</v>
      </c>
      <c r="P18">
        <v>0.12859999999999999</v>
      </c>
      <c r="Q18" s="1">
        <v>56660.52</v>
      </c>
      <c r="R18">
        <v>0.23080000000000001</v>
      </c>
      <c r="S18">
        <v>0.1731</v>
      </c>
      <c r="T18">
        <v>0.59619999999999995</v>
      </c>
      <c r="U18">
        <v>9</v>
      </c>
      <c r="V18" s="1">
        <v>64553.35</v>
      </c>
      <c r="W18">
        <v>61.86</v>
      </c>
      <c r="X18" s="1">
        <v>171529.54</v>
      </c>
      <c r="Y18">
        <v>0.91520000000000001</v>
      </c>
      <c r="Z18">
        <v>4.4499999999999998E-2</v>
      </c>
      <c r="AA18">
        <v>4.0300000000000002E-2</v>
      </c>
      <c r="AB18">
        <v>8.48E-2</v>
      </c>
      <c r="AC18">
        <v>171.53</v>
      </c>
      <c r="AD18" s="1">
        <v>3588.48</v>
      </c>
      <c r="AE18">
        <v>424.49</v>
      </c>
      <c r="AF18" s="1">
        <v>171238.39</v>
      </c>
      <c r="AG18">
        <v>358</v>
      </c>
      <c r="AH18" s="1">
        <v>41213</v>
      </c>
      <c r="AI18" s="1">
        <v>63987</v>
      </c>
      <c r="AJ18">
        <v>31.4</v>
      </c>
      <c r="AK18">
        <v>20.47</v>
      </c>
      <c r="AL18">
        <v>20.7</v>
      </c>
      <c r="AM18">
        <v>5.4</v>
      </c>
      <c r="AN18" s="1">
        <v>2285.2199999999998</v>
      </c>
      <c r="AO18">
        <v>1.2938000000000001</v>
      </c>
      <c r="AP18" s="1">
        <v>1828.09</v>
      </c>
      <c r="AQ18" s="1">
        <v>1834.72</v>
      </c>
      <c r="AR18" s="1">
        <v>8065.53</v>
      </c>
      <c r="AS18">
        <v>598.16999999999996</v>
      </c>
      <c r="AT18">
        <v>267.45</v>
      </c>
      <c r="AU18" s="1">
        <v>12593.95</v>
      </c>
      <c r="AV18" s="1">
        <v>7187.49</v>
      </c>
      <c r="AW18">
        <v>0.47160000000000002</v>
      </c>
      <c r="AX18" s="1">
        <v>5678.5</v>
      </c>
      <c r="AY18">
        <v>0.37259999999999999</v>
      </c>
      <c r="AZ18" s="1">
        <v>1321.68</v>
      </c>
      <c r="BA18">
        <v>8.6699999999999999E-2</v>
      </c>
      <c r="BB18" s="1">
        <v>1053.57</v>
      </c>
      <c r="BC18">
        <v>6.9099999999999995E-2</v>
      </c>
      <c r="BD18" s="1">
        <v>15241.24</v>
      </c>
      <c r="BE18" s="1">
        <v>5109.82</v>
      </c>
      <c r="BF18">
        <v>1.3527</v>
      </c>
      <c r="BG18">
        <v>0.57499999999999996</v>
      </c>
      <c r="BH18">
        <v>0.24129999999999999</v>
      </c>
      <c r="BI18">
        <v>0.1452</v>
      </c>
      <c r="BJ18">
        <v>2.35E-2</v>
      </c>
      <c r="BK18">
        <v>1.49E-2</v>
      </c>
    </row>
    <row r="19" spans="1:63" x14ac:dyDescent="0.25">
      <c r="A19" t="s">
        <v>19</v>
      </c>
      <c r="B19">
        <v>43505</v>
      </c>
      <c r="C19">
        <v>76</v>
      </c>
      <c r="D19">
        <v>42.59</v>
      </c>
      <c r="E19" s="1">
        <v>3236.96</v>
      </c>
      <c r="F19" s="1">
        <v>3048.94</v>
      </c>
      <c r="G19">
        <v>7.1999999999999998E-3</v>
      </c>
      <c r="H19">
        <v>1.2999999999999999E-3</v>
      </c>
      <c r="I19">
        <v>6.1999999999999998E-3</v>
      </c>
      <c r="J19">
        <v>1.2999999999999999E-3</v>
      </c>
      <c r="K19">
        <v>2.4299999999999999E-2</v>
      </c>
      <c r="L19">
        <v>0.91510000000000002</v>
      </c>
      <c r="M19">
        <v>4.4600000000000001E-2</v>
      </c>
      <c r="N19">
        <v>0.34710000000000002</v>
      </c>
      <c r="O19">
        <v>6.4999999999999997E-3</v>
      </c>
      <c r="P19">
        <v>0.1226</v>
      </c>
      <c r="Q19" s="1">
        <v>61959.56</v>
      </c>
      <c r="R19">
        <v>5.8200000000000002E-2</v>
      </c>
      <c r="S19">
        <v>0.15340000000000001</v>
      </c>
      <c r="T19">
        <v>0.78839999999999999</v>
      </c>
      <c r="U19">
        <v>24</v>
      </c>
      <c r="V19" s="1">
        <v>73883.89</v>
      </c>
      <c r="W19">
        <v>129.83000000000001</v>
      </c>
      <c r="X19" s="1">
        <v>193102.4</v>
      </c>
      <c r="Y19">
        <v>0.62739999999999996</v>
      </c>
      <c r="Z19">
        <v>0.221</v>
      </c>
      <c r="AA19">
        <v>0.1517</v>
      </c>
      <c r="AB19">
        <v>0.37259999999999999</v>
      </c>
      <c r="AC19">
        <v>193.1</v>
      </c>
      <c r="AD19" s="1">
        <v>7309.96</v>
      </c>
      <c r="AE19">
        <v>621.57000000000005</v>
      </c>
      <c r="AF19" s="1">
        <v>154554.60999999999</v>
      </c>
      <c r="AG19">
        <v>273</v>
      </c>
      <c r="AH19" s="1">
        <v>32042</v>
      </c>
      <c r="AI19" s="1">
        <v>53866</v>
      </c>
      <c r="AJ19">
        <v>64.599999999999994</v>
      </c>
      <c r="AK19">
        <v>30.81</v>
      </c>
      <c r="AL19">
        <v>39.49</v>
      </c>
      <c r="AM19">
        <v>4</v>
      </c>
      <c r="AN19">
        <v>0</v>
      </c>
      <c r="AO19">
        <v>0.93610000000000004</v>
      </c>
      <c r="AP19" s="1">
        <v>1501.2</v>
      </c>
      <c r="AQ19" s="1">
        <v>1379.59</v>
      </c>
      <c r="AR19" s="1">
        <v>6105.06</v>
      </c>
      <c r="AS19">
        <v>691.05</v>
      </c>
      <c r="AT19">
        <v>577.89</v>
      </c>
      <c r="AU19" s="1">
        <v>10254.790000000001</v>
      </c>
      <c r="AV19" s="1">
        <v>5179.76</v>
      </c>
      <c r="AW19">
        <v>0.38740000000000002</v>
      </c>
      <c r="AX19" s="1">
        <v>6257.32</v>
      </c>
      <c r="AY19">
        <v>0.46800000000000003</v>
      </c>
      <c r="AZ19">
        <v>657.26</v>
      </c>
      <c r="BA19">
        <v>4.9200000000000001E-2</v>
      </c>
      <c r="BB19" s="1">
        <v>1274.71</v>
      </c>
      <c r="BC19">
        <v>9.5299999999999996E-2</v>
      </c>
      <c r="BD19" s="1">
        <v>13369.05</v>
      </c>
      <c r="BE19" s="1">
        <v>4056.04</v>
      </c>
      <c r="BF19">
        <v>1.0653999999999999</v>
      </c>
      <c r="BG19">
        <v>0.58489999999999998</v>
      </c>
      <c r="BH19">
        <v>0.22850000000000001</v>
      </c>
      <c r="BI19">
        <v>0.1426</v>
      </c>
      <c r="BJ19">
        <v>2.5499999999999998E-2</v>
      </c>
      <c r="BK19">
        <v>1.8599999999999998E-2</v>
      </c>
    </row>
    <row r="20" spans="1:63" x14ac:dyDescent="0.25">
      <c r="A20" t="s">
        <v>20</v>
      </c>
      <c r="B20">
        <v>43513</v>
      </c>
      <c r="C20">
        <v>62</v>
      </c>
      <c r="D20">
        <v>61.26</v>
      </c>
      <c r="E20" s="1">
        <v>3798.08</v>
      </c>
      <c r="F20" s="1">
        <v>3080.02</v>
      </c>
      <c r="G20">
        <v>1.6000000000000001E-3</v>
      </c>
      <c r="H20">
        <v>5.9999999999999995E-4</v>
      </c>
      <c r="I20">
        <v>6.2700000000000006E-2</v>
      </c>
      <c r="J20">
        <v>2.9999999999999997E-4</v>
      </c>
      <c r="K20">
        <v>0.1925</v>
      </c>
      <c r="L20">
        <v>0.60419999999999996</v>
      </c>
      <c r="M20">
        <v>0.13800000000000001</v>
      </c>
      <c r="N20">
        <v>1</v>
      </c>
      <c r="O20">
        <v>6.2E-2</v>
      </c>
      <c r="P20">
        <v>0.2266</v>
      </c>
      <c r="Q20" s="1">
        <v>58359.02</v>
      </c>
      <c r="R20">
        <v>0.1168</v>
      </c>
      <c r="S20">
        <v>0.17760000000000001</v>
      </c>
      <c r="T20">
        <v>0.7056</v>
      </c>
      <c r="U20">
        <v>36</v>
      </c>
      <c r="V20" s="1">
        <v>63989.42</v>
      </c>
      <c r="W20">
        <v>102.62</v>
      </c>
      <c r="X20" s="1">
        <v>124016.66</v>
      </c>
      <c r="Y20">
        <v>0.70169999999999999</v>
      </c>
      <c r="Z20">
        <v>0.19420000000000001</v>
      </c>
      <c r="AA20">
        <v>0.1042</v>
      </c>
      <c r="AB20">
        <v>0.29830000000000001</v>
      </c>
      <c r="AC20">
        <v>124.02</v>
      </c>
      <c r="AD20" s="1">
        <v>3329.91</v>
      </c>
      <c r="AE20">
        <v>423.54</v>
      </c>
      <c r="AF20" s="1">
        <v>107267.32</v>
      </c>
      <c r="AG20">
        <v>96</v>
      </c>
      <c r="AH20" s="1">
        <v>27372</v>
      </c>
      <c r="AI20" s="1">
        <v>46049</v>
      </c>
      <c r="AJ20">
        <v>44.11</v>
      </c>
      <c r="AK20">
        <v>23.05</v>
      </c>
      <c r="AL20">
        <v>31.31</v>
      </c>
      <c r="AM20">
        <v>4.2</v>
      </c>
      <c r="AN20">
        <v>0</v>
      </c>
      <c r="AO20">
        <v>0.77410000000000001</v>
      </c>
      <c r="AP20" s="1">
        <v>1758.85</v>
      </c>
      <c r="AQ20" s="1">
        <v>3520.57</v>
      </c>
      <c r="AR20" s="1">
        <v>8219.3700000000008</v>
      </c>
      <c r="AS20" s="1">
        <v>1047.4000000000001</v>
      </c>
      <c r="AT20">
        <v>331.77</v>
      </c>
      <c r="AU20" s="1">
        <v>14877.96</v>
      </c>
      <c r="AV20" s="1">
        <v>9898.14</v>
      </c>
      <c r="AW20">
        <v>0.59730000000000005</v>
      </c>
      <c r="AX20" s="1">
        <v>3448.55</v>
      </c>
      <c r="AY20">
        <v>0.20810000000000001</v>
      </c>
      <c r="AZ20">
        <v>389.29</v>
      </c>
      <c r="BA20">
        <v>2.35E-2</v>
      </c>
      <c r="BB20" s="1">
        <v>2834.92</v>
      </c>
      <c r="BC20">
        <v>0.1711</v>
      </c>
      <c r="BD20" s="1">
        <v>16570.900000000001</v>
      </c>
      <c r="BE20" s="1">
        <v>6471.2</v>
      </c>
      <c r="BF20">
        <v>2.4903</v>
      </c>
      <c r="BG20">
        <v>0.48020000000000002</v>
      </c>
      <c r="BH20">
        <v>0.29470000000000002</v>
      </c>
      <c r="BI20">
        <v>0.19259999999999999</v>
      </c>
      <c r="BJ20">
        <v>2.29E-2</v>
      </c>
      <c r="BK20">
        <v>9.5999999999999992E-3</v>
      </c>
    </row>
    <row r="21" spans="1:63" x14ac:dyDescent="0.25">
      <c r="A21" t="s">
        <v>21</v>
      </c>
      <c r="B21">
        <v>43521</v>
      </c>
      <c r="C21">
        <v>89</v>
      </c>
      <c r="D21">
        <v>25.9</v>
      </c>
      <c r="E21" s="1">
        <v>2305.4699999999998</v>
      </c>
      <c r="F21" s="1">
        <v>2296.06</v>
      </c>
      <c r="G21">
        <v>3.7900000000000003E-2</v>
      </c>
      <c r="H21">
        <v>0</v>
      </c>
      <c r="I21">
        <v>3.4000000000000002E-2</v>
      </c>
      <c r="J21">
        <v>8.9999999999999998E-4</v>
      </c>
      <c r="K21">
        <v>2.4400000000000002E-2</v>
      </c>
      <c r="L21">
        <v>0.85680000000000001</v>
      </c>
      <c r="M21">
        <v>4.6100000000000002E-2</v>
      </c>
      <c r="N21">
        <v>0.40799999999999997</v>
      </c>
      <c r="O21">
        <v>3.0200000000000001E-2</v>
      </c>
      <c r="P21">
        <v>0.19980000000000001</v>
      </c>
      <c r="Q21" s="1">
        <v>71636.28</v>
      </c>
      <c r="R21">
        <v>0.13020000000000001</v>
      </c>
      <c r="S21">
        <v>0.13020000000000001</v>
      </c>
      <c r="T21">
        <v>0.73960000000000004</v>
      </c>
      <c r="U21">
        <v>20</v>
      </c>
      <c r="V21" s="1">
        <v>95999.8</v>
      </c>
      <c r="W21">
        <v>112.91</v>
      </c>
      <c r="X21" s="1">
        <v>288927.71999999997</v>
      </c>
      <c r="Y21">
        <v>0.61509999999999998</v>
      </c>
      <c r="Z21">
        <v>0.30869999999999997</v>
      </c>
      <c r="AA21">
        <v>7.6200000000000004E-2</v>
      </c>
      <c r="AB21">
        <v>0.38490000000000002</v>
      </c>
      <c r="AC21">
        <v>288.93</v>
      </c>
      <c r="AD21" s="1">
        <v>8645.89</v>
      </c>
      <c r="AE21">
        <v>716.45</v>
      </c>
      <c r="AF21" s="1">
        <v>243633.68</v>
      </c>
      <c r="AG21">
        <v>525</v>
      </c>
      <c r="AH21" s="1">
        <v>28076</v>
      </c>
      <c r="AI21" s="1">
        <v>54796</v>
      </c>
      <c r="AJ21">
        <v>58.47</v>
      </c>
      <c r="AK21">
        <v>27.57</v>
      </c>
      <c r="AL21">
        <v>27.57</v>
      </c>
      <c r="AM21">
        <v>4</v>
      </c>
      <c r="AN21" s="1">
        <v>1847.92</v>
      </c>
      <c r="AO21">
        <v>1.6032999999999999</v>
      </c>
      <c r="AP21" s="1">
        <v>1370.12</v>
      </c>
      <c r="AQ21" s="1">
        <v>2057.91</v>
      </c>
      <c r="AR21" s="1">
        <v>10332.049999999999</v>
      </c>
      <c r="AS21" s="1">
        <v>1159.31</v>
      </c>
      <c r="AT21">
        <v>350.23</v>
      </c>
      <c r="AU21" s="1">
        <v>15269.62</v>
      </c>
      <c r="AV21" s="1">
        <v>4403.53</v>
      </c>
      <c r="AW21">
        <v>0.26600000000000001</v>
      </c>
      <c r="AX21" s="1">
        <v>9449.81</v>
      </c>
      <c r="AY21">
        <v>0.57089999999999996</v>
      </c>
      <c r="AZ21" s="1">
        <v>1214.46</v>
      </c>
      <c r="BA21">
        <v>7.3400000000000007E-2</v>
      </c>
      <c r="BB21" s="1">
        <v>1485.81</v>
      </c>
      <c r="BC21">
        <v>8.9800000000000005E-2</v>
      </c>
      <c r="BD21" s="1">
        <v>16553.61</v>
      </c>
      <c r="BE21" s="1">
        <v>3583.21</v>
      </c>
      <c r="BF21">
        <v>0.67349999999999999</v>
      </c>
      <c r="BG21">
        <v>0.59830000000000005</v>
      </c>
      <c r="BH21">
        <v>0.28670000000000001</v>
      </c>
      <c r="BI21">
        <v>7.8399999999999997E-2</v>
      </c>
      <c r="BJ21">
        <v>1.67E-2</v>
      </c>
      <c r="BK21">
        <v>1.9900000000000001E-2</v>
      </c>
    </row>
    <row r="22" spans="1:63" x14ac:dyDescent="0.25">
      <c r="A22" t="s">
        <v>22</v>
      </c>
      <c r="B22">
        <v>49171</v>
      </c>
      <c r="C22">
        <v>24</v>
      </c>
      <c r="D22">
        <v>122.16</v>
      </c>
      <c r="E22" s="1">
        <v>2931.73</v>
      </c>
      <c r="F22" s="1">
        <v>2942.58</v>
      </c>
      <c r="G22">
        <v>7.3099999999999998E-2</v>
      </c>
      <c r="H22">
        <v>6.9999999999999999E-4</v>
      </c>
      <c r="I22">
        <v>3.6400000000000002E-2</v>
      </c>
      <c r="J22">
        <v>6.9999999999999999E-4</v>
      </c>
      <c r="K22">
        <v>3.3599999999999998E-2</v>
      </c>
      <c r="L22">
        <v>0.82530000000000003</v>
      </c>
      <c r="M22">
        <v>3.0200000000000001E-2</v>
      </c>
      <c r="N22">
        <v>5.7000000000000002E-2</v>
      </c>
      <c r="O22">
        <v>1.52E-2</v>
      </c>
      <c r="P22">
        <v>0.1113</v>
      </c>
      <c r="Q22" s="1">
        <v>83755.759999999995</v>
      </c>
      <c r="R22">
        <v>0.1071</v>
      </c>
      <c r="S22">
        <v>8.1600000000000006E-2</v>
      </c>
      <c r="T22">
        <v>0.81120000000000003</v>
      </c>
      <c r="U22">
        <v>15</v>
      </c>
      <c r="V22" s="1">
        <v>105060.6</v>
      </c>
      <c r="W22">
        <v>195.4</v>
      </c>
      <c r="X22" s="1">
        <v>263878.76</v>
      </c>
      <c r="Y22">
        <v>0.83250000000000002</v>
      </c>
      <c r="Z22">
        <v>0.14410000000000001</v>
      </c>
      <c r="AA22">
        <v>2.35E-2</v>
      </c>
      <c r="AB22">
        <v>0.16750000000000001</v>
      </c>
      <c r="AC22">
        <v>263.88</v>
      </c>
      <c r="AD22" s="1">
        <v>11888.78</v>
      </c>
      <c r="AE22" s="1">
        <v>1227.8599999999999</v>
      </c>
      <c r="AF22" s="1">
        <v>251512.28</v>
      </c>
      <c r="AG22">
        <v>535</v>
      </c>
      <c r="AH22" s="1">
        <v>56242</v>
      </c>
      <c r="AI22" s="1">
        <v>121364</v>
      </c>
      <c r="AJ22">
        <v>81.28</v>
      </c>
      <c r="AK22">
        <v>43.4</v>
      </c>
      <c r="AL22">
        <v>48.7</v>
      </c>
      <c r="AM22">
        <v>5.6</v>
      </c>
      <c r="AN22">
        <v>0</v>
      </c>
      <c r="AO22">
        <v>0.7581</v>
      </c>
      <c r="AP22" s="1">
        <v>1463.83</v>
      </c>
      <c r="AQ22" s="1">
        <v>2074.71</v>
      </c>
      <c r="AR22" s="1">
        <v>9140.8700000000008</v>
      </c>
      <c r="AS22">
        <v>962.95</v>
      </c>
      <c r="AT22">
        <v>388.37</v>
      </c>
      <c r="AU22" s="1">
        <v>14030.73</v>
      </c>
      <c r="AV22" s="1">
        <v>2924.6</v>
      </c>
      <c r="AW22">
        <v>0.1885</v>
      </c>
      <c r="AX22" s="1">
        <v>10557.92</v>
      </c>
      <c r="AY22">
        <v>0.6804</v>
      </c>
      <c r="AZ22" s="1">
        <v>1574.64</v>
      </c>
      <c r="BA22">
        <v>0.10150000000000001</v>
      </c>
      <c r="BB22">
        <v>459.14</v>
      </c>
      <c r="BC22">
        <v>2.9600000000000001E-2</v>
      </c>
      <c r="BD22" s="1">
        <v>15516.3</v>
      </c>
      <c r="BE22" s="1">
        <v>1543.87</v>
      </c>
      <c r="BF22">
        <v>0.15490000000000001</v>
      </c>
      <c r="BG22">
        <v>0.63270000000000004</v>
      </c>
      <c r="BH22">
        <v>0.26240000000000002</v>
      </c>
      <c r="BI22">
        <v>6.1499999999999999E-2</v>
      </c>
      <c r="BJ22">
        <v>2.6100000000000002E-2</v>
      </c>
      <c r="BK22">
        <v>1.7299999999999999E-2</v>
      </c>
    </row>
    <row r="23" spans="1:63" x14ac:dyDescent="0.25">
      <c r="A23" t="s">
        <v>23</v>
      </c>
      <c r="B23">
        <v>48298</v>
      </c>
      <c r="C23">
        <v>27</v>
      </c>
      <c r="D23">
        <v>161</v>
      </c>
      <c r="E23" s="1">
        <v>4347.03</v>
      </c>
      <c r="F23" s="1">
        <v>4156.79</v>
      </c>
      <c r="G23">
        <v>6.4999999999999997E-3</v>
      </c>
      <c r="H23">
        <v>5.0000000000000001E-4</v>
      </c>
      <c r="I23">
        <v>0.13020000000000001</v>
      </c>
      <c r="J23">
        <v>1.9E-3</v>
      </c>
      <c r="K23">
        <v>6.1800000000000001E-2</v>
      </c>
      <c r="L23">
        <v>0.73650000000000004</v>
      </c>
      <c r="M23">
        <v>6.2600000000000003E-2</v>
      </c>
      <c r="N23">
        <v>0.53620000000000001</v>
      </c>
      <c r="O23">
        <v>9.2999999999999992E-3</v>
      </c>
      <c r="P23">
        <v>0.16289999999999999</v>
      </c>
      <c r="Q23" s="1">
        <v>54652.2</v>
      </c>
      <c r="R23">
        <v>0.21279999999999999</v>
      </c>
      <c r="S23">
        <v>0.22969999999999999</v>
      </c>
      <c r="T23">
        <v>0.55740000000000001</v>
      </c>
      <c r="U23">
        <v>31</v>
      </c>
      <c r="V23" s="1">
        <v>75010.990000000005</v>
      </c>
      <c r="W23">
        <v>137.22</v>
      </c>
      <c r="X23" s="1">
        <v>155071.34</v>
      </c>
      <c r="Y23">
        <v>0.71020000000000005</v>
      </c>
      <c r="Z23">
        <v>0.25540000000000002</v>
      </c>
      <c r="AA23">
        <v>3.4500000000000003E-2</v>
      </c>
      <c r="AB23">
        <v>0.2898</v>
      </c>
      <c r="AC23">
        <v>155.07</v>
      </c>
      <c r="AD23" s="1">
        <v>4891.3900000000003</v>
      </c>
      <c r="AE23">
        <v>626.34</v>
      </c>
      <c r="AF23" s="1">
        <v>137967.01</v>
      </c>
      <c r="AG23">
        <v>203</v>
      </c>
      <c r="AH23" s="1">
        <v>32320</v>
      </c>
      <c r="AI23" s="1">
        <v>48314</v>
      </c>
      <c r="AJ23">
        <v>56.7</v>
      </c>
      <c r="AK23">
        <v>28.78</v>
      </c>
      <c r="AL23">
        <v>35.82</v>
      </c>
      <c r="AM23">
        <v>6.4</v>
      </c>
      <c r="AN23">
        <v>0</v>
      </c>
      <c r="AO23">
        <v>0.74390000000000001</v>
      </c>
      <c r="AP23" s="1">
        <v>1347.4</v>
      </c>
      <c r="AQ23" s="1">
        <v>1746.97</v>
      </c>
      <c r="AR23" s="1">
        <v>6653.92</v>
      </c>
      <c r="AS23">
        <v>741.4</v>
      </c>
      <c r="AT23">
        <v>275.55</v>
      </c>
      <c r="AU23" s="1">
        <v>10765.23</v>
      </c>
      <c r="AV23" s="1">
        <v>5945.42</v>
      </c>
      <c r="AW23">
        <v>0.48130000000000001</v>
      </c>
      <c r="AX23" s="1">
        <v>4133.3599999999997</v>
      </c>
      <c r="AY23">
        <v>0.33460000000000001</v>
      </c>
      <c r="AZ23" s="1">
        <v>1313.42</v>
      </c>
      <c r="BA23">
        <v>0.10630000000000001</v>
      </c>
      <c r="BB23">
        <v>960.15</v>
      </c>
      <c r="BC23">
        <v>7.7700000000000005E-2</v>
      </c>
      <c r="BD23" s="1">
        <v>12352.35</v>
      </c>
      <c r="BE23" s="1">
        <v>4321.62</v>
      </c>
      <c r="BF23">
        <v>1.2041999999999999</v>
      </c>
      <c r="BG23">
        <v>0.5827</v>
      </c>
      <c r="BH23">
        <v>0.23599999999999999</v>
      </c>
      <c r="BI23">
        <v>0.14499999999999999</v>
      </c>
      <c r="BJ23">
        <v>2.47E-2</v>
      </c>
      <c r="BK23">
        <v>1.1599999999999999E-2</v>
      </c>
    </row>
    <row r="24" spans="1:63" x14ac:dyDescent="0.25">
      <c r="A24" t="s">
        <v>24</v>
      </c>
      <c r="B24">
        <v>48124</v>
      </c>
      <c r="C24">
        <v>11</v>
      </c>
      <c r="D24">
        <v>329.32</v>
      </c>
      <c r="E24" s="1">
        <v>3622.51</v>
      </c>
      <c r="F24" s="1">
        <v>3590.08</v>
      </c>
      <c r="G24">
        <v>1.95E-2</v>
      </c>
      <c r="H24">
        <v>1.4E-3</v>
      </c>
      <c r="I24">
        <v>1.6199999999999999E-2</v>
      </c>
      <c r="J24">
        <v>2.9999999999999997E-4</v>
      </c>
      <c r="K24">
        <v>3.5700000000000003E-2</v>
      </c>
      <c r="L24">
        <v>0.8911</v>
      </c>
      <c r="M24">
        <v>3.5900000000000001E-2</v>
      </c>
      <c r="N24">
        <v>7.5700000000000003E-2</v>
      </c>
      <c r="O24">
        <v>8.3999999999999995E-3</v>
      </c>
      <c r="P24">
        <v>0.1043</v>
      </c>
      <c r="Q24" s="1">
        <v>67533.05</v>
      </c>
      <c r="R24">
        <v>0.11409999999999999</v>
      </c>
      <c r="S24">
        <v>0.11409999999999999</v>
      </c>
      <c r="T24">
        <v>0.77190000000000003</v>
      </c>
      <c r="U24">
        <v>23</v>
      </c>
      <c r="V24" s="1">
        <v>89303.33</v>
      </c>
      <c r="W24">
        <v>155.53</v>
      </c>
      <c r="X24" s="1">
        <v>286717.3</v>
      </c>
      <c r="Y24">
        <v>0.81840000000000002</v>
      </c>
      <c r="Z24">
        <v>0.1094</v>
      </c>
      <c r="AA24">
        <v>7.22E-2</v>
      </c>
      <c r="AB24">
        <v>0.18160000000000001</v>
      </c>
      <c r="AC24">
        <v>286.72000000000003</v>
      </c>
      <c r="AD24" s="1">
        <v>11380.62</v>
      </c>
      <c r="AE24" s="1">
        <v>1227.27</v>
      </c>
      <c r="AF24" s="1">
        <v>269813.27</v>
      </c>
      <c r="AG24">
        <v>559</v>
      </c>
      <c r="AH24" s="1">
        <v>55282</v>
      </c>
      <c r="AI24" s="1">
        <v>117299</v>
      </c>
      <c r="AJ24">
        <v>66.13</v>
      </c>
      <c r="AK24">
        <v>36.450000000000003</v>
      </c>
      <c r="AL24">
        <v>46.51</v>
      </c>
      <c r="AM24">
        <v>4.2</v>
      </c>
      <c r="AN24">
        <v>0</v>
      </c>
      <c r="AO24">
        <v>0.62760000000000005</v>
      </c>
      <c r="AP24" s="1">
        <v>1631.73</v>
      </c>
      <c r="AQ24" s="1">
        <v>2079.02</v>
      </c>
      <c r="AR24" s="1">
        <v>7834.54</v>
      </c>
      <c r="AS24">
        <v>787.64</v>
      </c>
      <c r="AT24">
        <v>555.35</v>
      </c>
      <c r="AU24" s="1">
        <v>12888.29</v>
      </c>
      <c r="AV24" s="1">
        <v>2220.0300000000002</v>
      </c>
      <c r="AW24">
        <v>0.16930000000000001</v>
      </c>
      <c r="AX24" s="1">
        <v>9813.7199999999993</v>
      </c>
      <c r="AY24">
        <v>0.74819999999999998</v>
      </c>
      <c r="AZ24">
        <v>410.66</v>
      </c>
      <c r="BA24">
        <v>3.1300000000000001E-2</v>
      </c>
      <c r="BB24">
        <v>672.2</v>
      </c>
      <c r="BC24">
        <v>5.1200000000000002E-2</v>
      </c>
      <c r="BD24" s="1">
        <v>13116.61</v>
      </c>
      <c r="BE24">
        <v>820.71</v>
      </c>
      <c r="BF24">
        <v>7.3999999999999996E-2</v>
      </c>
      <c r="BG24">
        <v>0.59060000000000001</v>
      </c>
      <c r="BH24">
        <v>0.23069999999999999</v>
      </c>
      <c r="BI24">
        <v>0.12909999999999999</v>
      </c>
      <c r="BJ24">
        <v>0.03</v>
      </c>
      <c r="BK24">
        <v>1.9599999999999999E-2</v>
      </c>
    </row>
    <row r="25" spans="1:63" x14ac:dyDescent="0.25">
      <c r="A25" t="s">
        <v>25</v>
      </c>
      <c r="B25">
        <v>48116</v>
      </c>
      <c r="C25">
        <v>21</v>
      </c>
      <c r="D25">
        <v>215.02</v>
      </c>
      <c r="E25" s="1">
        <v>4515.3599999999997</v>
      </c>
      <c r="F25" s="1">
        <v>4377.5</v>
      </c>
      <c r="G25">
        <v>3.6999999999999998E-2</v>
      </c>
      <c r="H25">
        <v>2.0000000000000001E-4</v>
      </c>
      <c r="I25">
        <v>3.1099999999999999E-2</v>
      </c>
      <c r="J25">
        <v>6.9999999999999999E-4</v>
      </c>
      <c r="K25">
        <v>7.0999999999999994E-2</v>
      </c>
      <c r="L25">
        <v>0.81379999999999997</v>
      </c>
      <c r="M25">
        <v>4.6100000000000002E-2</v>
      </c>
      <c r="N25">
        <v>0.1166</v>
      </c>
      <c r="O25">
        <v>2.4899999999999999E-2</v>
      </c>
      <c r="P25">
        <v>9.2700000000000005E-2</v>
      </c>
      <c r="Q25" s="1">
        <v>65161.440000000002</v>
      </c>
      <c r="R25">
        <v>0.25950000000000001</v>
      </c>
      <c r="S25">
        <v>0.1832</v>
      </c>
      <c r="T25">
        <v>0.55730000000000002</v>
      </c>
      <c r="U25">
        <v>23</v>
      </c>
      <c r="V25" s="1">
        <v>86194.43</v>
      </c>
      <c r="W25">
        <v>195.3</v>
      </c>
      <c r="X25" s="1">
        <v>218989.1</v>
      </c>
      <c r="Y25">
        <v>0.79720000000000002</v>
      </c>
      <c r="Z25">
        <v>0.1822</v>
      </c>
      <c r="AA25">
        <v>2.06E-2</v>
      </c>
      <c r="AB25">
        <v>0.20280000000000001</v>
      </c>
      <c r="AC25">
        <v>218.99</v>
      </c>
      <c r="AD25" s="1">
        <v>8574.84</v>
      </c>
      <c r="AE25">
        <v>832.42</v>
      </c>
      <c r="AF25" s="1">
        <v>220968.81</v>
      </c>
      <c r="AG25">
        <v>496</v>
      </c>
      <c r="AH25" s="1">
        <v>58109</v>
      </c>
      <c r="AI25" s="1">
        <v>115246</v>
      </c>
      <c r="AJ25">
        <v>56.27</v>
      </c>
      <c r="AK25">
        <v>38.75</v>
      </c>
      <c r="AL25">
        <v>39.020000000000003</v>
      </c>
      <c r="AM25">
        <v>5.8</v>
      </c>
      <c r="AN25">
        <v>0</v>
      </c>
      <c r="AO25">
        <v>0.66710000000000003</v>
      </c>
      <c r="AP25" s="1">
        <v>1157.7</v>
      </c>
      <c r="AQ25" s="1">
        <v>1642.1</v>
      </c>
      <c r="AR25" s="1">
        <v>6417.17</v>
      </c>
      <c r="AS25">
        <v>693.04</v>
      </c>
      <c r="AT25">
        <v>251.99</v>
      </c>
      <c r="AU25" s="1">
        <v>10162</v>
      </c>
      <c r="AV25" s="1">
        <v>2136.7800000000002</v>
      </c>
      <c r="AW25">
        <v>0.17480000000000001</v>
      </c>
      <c r="AX25" s="1">
        <v>7539.6</v>
      </c>
      <c r="AY25">
        <v>0.61670000000000003</v>
      </c>
      <c r="AZ25" s="1">
        <v>1827.3</v>
      </c>
      <c r="BA25">
        <v>0.14949999999999999</v>
      </c>
      <c r="BB25">
        <v>721.64</v>
      </c>
      <c r="BC25">
        <v>5.8999999999999997E-2</v>
      </c>
      <c r="BD25" s="1">
        <v>12225.32</v>
      </c>
      <c r="BE25" s="1">
        <v>1035.7</v>
      </c>
      <c r="BF25">
        <v>0.12839999999999999</v>
      </c>
      <c r="BG25">
        <v>0.54430000000000001</v>
      </c>
      <c r="BH25">
        <v>0.2243</v>
      </c>
      <c r="BI25">
        <v>0.16600000000000001</v>
      </c>
      <c r="BJ25">
        <v>5.2200000000000003E-2</v>
      </c>
      <c r="BK25">
        <v>1.32E-2</v>
      </c>
    </row>
    <row r="26" spans="1:63" x14ac:dyDescent="0.25">
      <c r="A26" t="s">
        <v>26</v>
      </c>
      <c r="B26">
        <v>46706</v>
      </c>
      <c r="C26">
        <v>52</v>
      </c>
      <c r="D26">
        <v>11.36</v>
      </c>
      <c r="E26">
        <v>590.94000000000005</v>
      </c>
      <c r="F26">
        <v>703.67</v>
      </c>
      <c r="G26">
        <v>7.1000000000000004E-3</v>
      </c>
      <c r="H26">
        <v>1.4E-3</v>
      </c>
      <c r="I26">
        <v>7.1000000000000004E-3</v>
      </c>
      <c r="J26">
        <v>1.4E-3</v>
      </c>
      <c r="K26">
        <v>9.0899999999999995E-2</v>
      </c>
      <c r="L26">
        <v>0.87360000000000004</v>
      </c>
      <c r="M26">
        <v>1.8499999999999999E-2</v>
      </c>
      <c r="N26">
        <v>0.2019</v>
      </c>
      <c r="O26">
        <v>0</v>
      </c>
      <c r="P26">
        <v>7.8700000000000006E-2</v>
      </c>
      <c r="Q26" s="1">
        <v>66427.69</v>
      </c>
      <c r="R26">
        <v>3.6400000000000002E-2</v>
      </c>
      <c r="S26">
        <v>0.1636</v>
      </c>
      <c r="T26">
        <v>0.8</v>
      </c>
      <c r="U26">
        <v>6</v>
      </c>
      <c r="V26" s="1">
        <v>80331.17</v>
      </c>
      <c r="W26">
        <v>94.76</v>
      </c>
      <c r="X26" s="1">
        <v>171381.44</v>
      </c>
      <c r="Y26">
        <v>0.80210000000000004</v>
      </c>
      <c r="Z26">
        <v>0.1305</v>
      </c>
      <c r="AA26">
        <v>6.7400000000000002E-2</v>
      </c>
      <c r="AB26">
        <v>0.19789999999999999</v>
      </c>
      <c r="AC26">
        <v>171.38</v>
      </c>
      <c r="AD26" s="1">
        <v>5202.68</v>
      </c>
      <c r="AE26">
        <v>559.9</v>
      </c>
      <c r="AF26" s="1">
        <v>141081.17000000001</v>
      </c>
      <c r="AG26">
        <v>222</v>
      </c>
      <c r="AH26" s="1">
        <v>40080</v>
      </c>
      <c r="AI26" s="1">
        <v>58305</v>
      </c>
      <c r="AJ26">
        <v>45.48</v>
      </c>
      <c r="AK26">
        <v>26.95</v>
      </c>
      <c r="AL26">
        <v>43.48</v>
      </c>
      <c r="AM26">
        <v>5</v>
      </c>
      <c r="AN26" s="1">
        <v>1581.37</v>
      </c>
      <c r="AO26">
        <v>1.2393000000000001</v>
      </c>
      <c r="AP26" s="1">
        <v>1687.73</v>
      </c>
      <c r="AQ26" s="1">
        <v>1948.95</v>
      </c>
      <c r="AR26" s="1">
        <v>7519.82</v>
      </c>
      <c r="AS26">
        <v>672.29</v>
      </c>
      <c r="AT26">
        <v>448.95</v>
      </c>
      <c r="AU26" s="1">
        <v>12277.74</v>
      </c>
      <c r="AV26" s="1">
        <v>4945.62</v>
      </c>
      <c r="AW26">
        <v>0.38090000000000002</v>
      </c>
      <c r="AX26" s="1">
        <v>4318.72</v>
      </c>
      <c r="AY26">
        <v>0.3327</v>
      </c>
      <c r="AZ26" s="1">
        <v>2888.13</v>
      </c>
      <c r="BA26">
        <v>0.2225</v>
      </c>
      <c r="BB26">
        <v>829.89</v>
      </c>
      <c r="BC26">
        <v>6.3899999999999998E-2</v>
      </c>
      <c r="BD26" s="1">
        <v>12982.36</v>
      </c>
      <c r="BE26" s="1">
        <v>5899.31</v>
      </c>
      <c r="BF26">
        <v>1.6324000000000001</v>
      </c>
      <c r="BG26">
        <v>0.54800000000000004</v>
      </c>
      <c r="BH26">
        <v>0.22869999999999999</v>
      </c>
      <c r="BI26">
        <v>0.17080000000000001</v>
      </c>
      <c r="BJ26">
        <v>3.2099999999999997E-2</v>
      </c>
      <c r="BK26">
        <v>2.0299999999999999E-2</v>
      </c>
    </row>
    <row r="27" spans="1:63" x14ac:dyDescent="0.25">
      <c r="A27" t="s">
        <v>27</v>
      </c>
      <c r="B27">
        <v>43539</v>
      </c>
      <c r="C27">
        <v>9</v>
      </c>
      <c r="D27">
        <v>411.08</v>
      </c>
      <c r="E27" s="1">
        <v>3699.71</v>
      </c>
      <c r="F27" s="1">
        <v>3490.5</v>
      </c>
      <c r="G27">
        <v>4.3E-3</v>
      </c>
      <c r="H27">
        <v>8.9999999999999998E-4</v>
      </c>
      <c r="I27">
        <v>0.14990000000000001</v>
      </c>
      <c r="J27">
        <v>3.2000000000000002E-3</v>
      </c>
      <c r="K27">
        <v>3.3500000000000002E-2</v>
      </c>
      <c r="L27">
        <v>0.72319999999999995</v>
      </c>
      <c r="M27">
        <v>8.5099999999999995E-2</v>
      </c>
      <c r="N27">
        <v>0.72270000000000001</v>
      </c>
      <c r="O27">
        <v>7.0000000000000001E-3</v>
      </c>
      <c r="P27">
        <v>0.1983</v>
      </c>
      <c r="Q27" s="1">
        <v>69372.42</v>
      </c>
      <c r="R27">
        <v>0.28520000000000001</v>
      </c>
      <c r="S27">
        <v>0.1797</v>
      </c>
      <c r="T27">
        <v>0.53520000000000001</v>
      </c>
      <c r="U27">
        <v>24</v>
      </c>
      <c r="V27" s="1">
        <v>81002.33</v>
      </c>
      <c r="W27">
        <v>153.91</v>
      </c>
      <c r="X27" s="1">
        <v>106919.18</v>
      </c>
      <c r="Y27">
        <v>0.75180000000000002</v>
      </c>
      <c r="Z27">
        <v>0.2011</v>
      </c>
      <c r="AA27">
        <v>4.7100000000000003E-2</v>
      </c>
      <c r="AB27">
        <v>0.2482</v>
      </c>
      <c r="AC27">
        <v>106.92</v>
      </c>
      <c r="AD27" s="1">
        <v>4331.83</v>
      </c>
      <c r="AE27">
        <v>610.99</v>
      </c>
      <c r="AF27" s="1">
        <v>83191.009999999995</v>
      </c>
      <c r="AG27">
        <v>49</v>
      </c>
      <c r="AH27" s="1">
        <v>28729</v>
      </c>
      <c r="AI27" s="1">
        <v>41037</v>
      </c>
      <c r="AJ27">
        <v>60.43</v>
      </c>
      <c r="AK27">
        <v>37.979999999999997</v>
      </c>
      <c r="AL27">
        <v>45.35</v>
      </c>
      <c r="AM27">
        <v>4.3</v>
      </c>
      <c r="AN27">
        <v>0</v>
      </c>
      <c r="AO27">
        <v>1.2569999999999999</v>
      </c>
      <c r="AP27" s="1">
        <v>1725</v>
      </c>
      <c r="AQ27" s="1">
        <v>2481.48</v>
      </c>
      <c r="AR27" s="1">
        <v>9286.34</v>
      </c>
      <c r="AS27">
        <v>912.66</v>
      </c>
      <c r="AT27">
        <v>356.2</v>
      </c>
      <c r="AU27" s="1">
        <v>14761.68</v>
      </c>
      <c r="AV27" s="1">
        <v>9607.76</v>
      </c>
      <c r="AW27">
        <v>0.58599999999999997</v>
      </c>
      <c r="AX27" s="1">
        <v>4016.17</v>
      </c>
      <c r="AY27">
        <v>0.245</v>
      </c>
      <c r="AZ27">
        <v>947.25</v>
      </c>
      <c r="BA27">
        <v>5.7799999999999997E-2</v>
      </c>
      <c r="BB27" s="1">
        <v>1823.34</v>
      </c>
      <c r="BC27">
        <v>0.11119999999999999</v>
      </c>
      <c r="BD27" s="1">
        <v>16394.52</v>
      </c>
      <c r="BE27" s="1">
        <v>7693.19</v>
      </c>
      <c r="BF27">
        <v>3.5905</v>
      </c>
      <c r="BG27">
        <v>0.57120000000000004</v>
      </c>
      <c r="BH27">
        <v>0.25230000000000002</v>
      </c>
      <c r="BI27">
        <v>0.15229999999999999</v>
      </c>
      <c r="BJ27">
        <v>1.46E-2</v>
      </c>
      <c r="BK27">
        <v>9.5999999999999992E-3</v>
      </c>
    </row>
    <row r="28" spans="1:63" x14ac:dyDescent="0.25">
      <c r="A28" t="s">
        <v>28</v>
      </c>
      <c r="B28">
        <v>45203</v>
      </c>
      <c r="C28">
        <v>125</v>
      </c>
      <c r="D28">
        <v>9.7100000000000009</v>
      </c>
      <c r="E28" s="1">
        <v>1214.28</v>
      </c>
      <c r="F28" s="1">
        <v>1336.74</v>
      </c>
      <c r="G28">
        <v>6.9999999999999999E-4</v>
      </c>
      <c r="H28">
        <v>0</v>
      </c>
      <c r="I28">
        <v>6.9999999999999999E-4</v>
      </c>
      <c r="J28">
        <v>1.5E-3</v>
      </c>
      <c r="K28">
        <v>3.7000000000000002E-3</v>
      </c>
      <c r="L28">
        <v>0.96260000000000001</v>
      </c>
      <c r="M28">
        <v>3.0700000000000002E-2</v>
      </c>
      <c r="N28">
        <v>0.36549999999999999</v>
      </c>
      <c r="O28">
        <v>5.9999999999999995E-4</v>
      </c>
      <c r="P28">
        <v>9.6100000000000005E-2</v>
      </c>
      <c r="Q28" s="1">
        <v>61622.18</v>
      </c>
      <c r="R28">
        <v>0.1084</v>
      </c>
      <c r="S28">
        <v>0.24099999999999999</v>
      </c>
      <c r="T28">
        <v>0.65059999999999996</v>
      </c>
      <c r="U28">
        <v>7</v>
      </c>
      <c r="V28" s="1">
        <v>94871.29</v>
      </c>
      <c r="W28">
        <v>168.08</v>
      </c>
      <c r="X28" s="1">
        <v>194336.98</v>
      </c>
      <c r="Y28">
        <v>0.53420000000000001</v>
      </c>
      <c r="Z28">
        <v>0.28320000000000001</v>
      </c>
      <c r="AA28">
        <v>0.1827</v>
      </c>
      <c r="AB28">
        <v>0.46579999999999999</v>
      </c>
      <c r="AC28">
        <v>194.34</v>
      </c>
      <c r="AD28" s="1">
        <v>5254.56</v>
      </c>
      <c r="AE28">
        <v>331.6</v>
      </c>
      <c r="AF28" s="1">
        <v>182274.83</v>
      </c>
      <c r="AG28">
        <v>393</v>
      </c>
      <c r="AH28" s="1">
        <v>33422</v>
      </c>
      <c r="AI28" s="1">
        <v>55992</v>
      </c>
      <c r="AJ28">
        <v>41.15</v>
      </c>
      <c r="AK28">
        <v>21.45</v>
      </c>
      <c r="AL28">
        <v>28.48</v>
      </c>
      <c r="AM28">
        <v>3.9</v>
      </c>
      <c r="AN28">
        <v>0.13</v>
      </c>
      <c r="AO28">
        <v>0.67279999999999995</v>
      </c>
      <c r="AP28" s="1">
        <v>1125.24</v>
      </c>
      <c r="AQ28" s="1">
        <v>2213.1799999999998</v>
      </c>
      <c r="AR28" s="1">
        <v>6803.74</v>
      </c>
      <c r="AS28">
        <v>828.17</v>
      </c>
      <c r="AT28">
        <v>362.74</v>
      </c>
      <c r="AU28" s="1">
        <v>11333.07</v>
      </c>
      <c r="AV28" s="1">
        <v>5369.01</v>
      </c>
      <c r="AW28">
        <v>0.42499999999999999</v>
      </c>
      <c r="AX28" s="1">
        <v>4415.17</v>
      </c>
      <c r="AY28">
        <v>0.34949999999999998</v>
      </c>
      <c r="AZ28" s="1">
        <v>1472.24</v>
      </c>
      <c r="BA28">
        <v>0.11650000000000001</v>
      </c>
      <c r="BB28" s="1">
        <v>1377.31</v>
      </c>
      <c r="BC28">
        <v>0.109</v>
      </c>
      <c r="BD28" s="1">
        <v>12633.73</v>
      </c>
      <c r="BE28" s="1">
        <v>5771.54</v>
      </c>
      <c r="BF28">
        <v>1.8077000000000001</v>
      </c>
      <c r="BG28">
        <v>0.45939999999999998</v>
      </c>
      <c r="BH28">
        <v>0.28589999999999999</v>
      </c>
      <c r="BI28">
        <v>0.19850000000000001</v>
      </c>
      <c r="BJ28">
        <v>3.9899999999999998E-2</v>
      </c>
      <c r="BK28">
        <v>1.6400000000000001E-2</v>
      </c>
    </row>
    <row r="29" spans="1:63" x14ac:dyDescent="0.25">
      <c r="A29" t="s">
        <v>29</v>
      </c>
      <c r="B29">
        <v>46300</v>
      </c>
      <c r="C29">
        <v>26</v>
      </c>
      <c r="D29">
        <v>91.14</v>
      </c>
      <c r="E29" s="1">
        <v>2369.5100000000002</v>
      </c>
      <c r="F29" s="1">
        <v>2237.3200000000002</v>
      </c>
      <c r="G29">
        <v>1.3899999999999999E-2</v>
      </c>
      <c r="H29">
        <v>0</v>
      </c>
      <c r="I29">
        <v>3.2599999999999997E-2</v>
      </c>
      <c r="J29">
        <v>8.9999999999999998E-4</v>
      </c>
      <c r="K29">
        <v>3.04E-2</v>
      </c>
      <c r="L29">
        <v>0.86599999999999999</v>
      </c>
      <c r="M29">
        <v>5.6300000000000003E-2</v>
      </c>
      <c r="N29">
        <v>0.33110000000000001</v>
      </c>
      <c r="O29">
        <v>5.1999999999999998E-3</v>
      </c>
      <c r="P29">
        <v>0.19850000000000001</v>
      </c>
      <c r="Q29" s="1">
        <v>63181.04</v>
      </c>
      <c r="R29">
        <v>0.23130000000000001</v>
      </c>
      <c r="S29">
        <v>0.25850000000000001</v>
      </c>
      <c r="T29">
        <v>0.51019999999999999</v>
      </c>
      <c r="U29">
        <v>13</v>
      </c>
      <c r="V29" s="1">
        <v>90007.54</v>
      </c>
      <c r="W29">
        <v>177.09</v>
      </c>
      <c r="X29" s="1">
        <v>115414.74</v>
      </c>
      <c r="Y29">
        <v>0.69030000000000002</v>
      </c>
      <c r="Z29">
        <v>0.23080000000000001</v>
      </c>
      <c r="AA29">
        <v>7.8899999999999998E-2</v>
      </c>
      <c r="AB29">
        <v>0.30969999999999998</v>
      </c>
      <c r="AC29">
        <v>115.41</v>
      </c>
      <c r="AD29" s="1">
        <v>3804.64</v>
      </c>
      <c r="AE29">
        <v>333.46</v>
      </c>
      <c r="AF29" s="1">
        <v>103712.44</v>
      </c>
      <c r="AG29">
        <v>90</v>
      </c>
      <c r="AH29" s="1">
        <v>38512</v>
      </c>
      <c r="AI29" s="1">
        <v>65213</v>
      </c>
      <c r="AJ29">
        <v>55.05</v>
      </c>
      <c r="AK29">
        <v>26.04</v>
      </c>
      <c r="AL29">
        <v>46.14</v>
      </c>
      <c r="AM29">
        <v>4.3</v>
      </c>
      <c r="AN29">
        <v>0</v>
      </c>
      <c r="AO29">
        <v>0.48</v>
      </c>
      <c r="AP29" s="1">
        <v>1452.84</v>
      </c>
      <c r="AQ29" s="1">
        <v>1664.22</v>
      </c>
      <c r="AR29" s="1">
        <v>6301.84</v>
      </c>
      <c r="AS29">
        <v>254.47</v>
      </c>
      <c r="AT29">
        <v>28.62</v>
      </c>
      <c r="AU29" s="1">
        <v>9701.99</v>
      </c>
      <c r="AV29" s="1">
        <v>5852.64</v>
      </c>
      <c r="AW29">
        <v>0.47449999999999998</v>
      </c>
      <c r="AX29" s="1">
        <v>4211.7</v>
      </c>
      <c r="AY29">
        <v>0.34150000000000003</v>
      </c>
      <c r="AZ29" s="1">
        <v>1125.78</v>
      </c>
      <c r="BA29">
        <v>9.1300000000000006E-2</v>
      </c>
      <c r="BB29" s="1">
        <v>1144.33</v>
      </c>
      <c r="BC29">
        <v>9.2799999999999994E-2</v>
      </c>
      <c r="BD29" s="1">
        <v>12334.45</v>
      </c>
      <c r="BE29" s="1">
        <v>4901.03</v>
      </c>
      <c r="BF29">
        <v>1.2190000000000001</v>
      </c>
      <c r="BG29">
        <v>0.50490000000000002</v>
      </c>
      <c r="BH29">
        <v>0.2208</v>
      </c>
      <c r="BI29">
        <v>0.2447</v>
      </c>
      <c r="BJ29">
        <v>2.12E-2</v>
      </c>
      <c r="BK29">
        <v>8.3000000000000001E-3</v>
      </c>
    </row>
    <row r="30" spans="1:63" x14ac:dyDescent="0.25">
      <c r="A30" t="s">
        <v>30</v>
      </c>
      <c r="B30">
        <v>45765</v>
      </c>
      <c r="C30">
        <v>46</v>
      </c>
      <c r="D30">
        <v>37.590000000000003</v>
      </c>
      <c r="E30" s="1">
        <v>1729.33</v>
      </c>
      <c r="F30" s="1">
        <v>1679.29</v>
      </c>
      <c r="G30">
        <v>2.2599999999999999E-2</v>
      </c>
      <c r="H30">
        <v>0</v>
      </c>
      <c r="I30">
        <v>3.5099999999999999E-2</v>
      </c>
      <c r="J30">
        <v>5.9999999999999995E-4</v>
      </c>
      <c r="K30">
        <v>3.7499999999999999E-2</v>
      </c>
      <c r="L30">
        <v>0.87380000000000002</v>
      </c>
      <c r="M30">
        <v>3.04E-2</v>
      </c>
      <c r="N30">
        <v>0.50009999999999999</v>
      </c>
      <c r="O30">
        <v>2.3E-3</v>
      </c>
      <c r="P30">
        <v>0.1133</v>
      </c>
      <c r="Q30" s="1">
        <v>61431.33</v>
      </c>
      <c r="R30">
        <v>0.22020000000000001</v>
      </c>
      <c r="S30">
        <v>0.17430000000000001</v>
      </c>
      <c r="T30">
        <v>0.60550000000000004</v>
      </c>
      <c r="U30">
        <v>14</v>
      </c>
      <c r="V30" s="1">
        <v>77167.570000000007</v>
      </c>
      <c r="W30">
        <v>118.58</v>
      </c>
      <c r="X30" s="1">
        <v>162935.9</v>
      </c>
      <c r="Y30">
        <v>0.61860000000000004</v>
      </c>
      <c r="Z30">
        <v>0.20530000000000001</v>
      </c>
      <c r="AA30">
        <v>0.17610000000000001</v>
      </c>
      <c r="AB30">
        <v>0.38140000000000002</v>
      </c>
      <c r="AC30">
        <v>162.94</v>
      </c>
      <c r="AD30" s="1">
        <v>5483.93</v>
      </c>
      <c r="AE30">
        <v>595.98</v>
      </c>
      <c r="AF30" s="1">
        <v>156440.28</v>
      </c>
      <c r="AG30">
        <v>280</v>
      </c>
      <c r="AH30" s="1">
        <v>37323</v>
      </c>
      <c r="AI30" s="1">
        <v>57888</v>
      </c>
      <c r="AJ30">
        <v>33.659999999999997</v>
      </c>
      <c r="AK30">
        <v>33.659999999999997</v>
      </c>
      <c r="AL30">
        <v>33.659999999999997</v>
      </c>
      <c r="AM30">
        <v>6.15</v>
      </c>
      <c r="AN30">
        <v>0</v>
      </c>
      <c r="AO30">
        <v>0.85019999999999996</v>
      </c>
      <c r="AP30" s="1">
        <v>1101.32</v>
      </c>
      <c r="AQ30" s="1">
        <v>2174.73</v>
      </c>
      <c r="AR30" s="1">
        <v>6344.98</v>
      </c>
      <c r="AS30">
        <v>712.82</v>
      </c>
      <c r="AT30">
        <v>165.51</v>
      </c>
      <c r="AU30" s="1">
        <v>10499.36</v>
      </c>
      <c r="AV30" s="1">
        <v>4542.75</v>
      </c>
      <c r="AW30">
        <v>0.38979999999999998</v>
      </c>
      <c r="AX30" s="1">
        <v>4785.8900000000003</v>
      </c>
      <c r="AY30">
        <v>0.41060000000000002</v>
      </c>
      <c r="AZ30" s="1">
        <v>1203.58</v>
      </c>
      <c r="BA30">
        <v>0.1033</v>
      </c>
      <c r="BB30" s="1">
        <v>1122.8399999999999</v>
      </c>
      <c r="BC30">
        <v>9.6299999999999997E-2</v>
      </c>
      <c r="BD30" s="1">
        <v>11655.06</v>
      </c>
      <c r="BE30" s="1">
        <v>3068.31</v>
      </c>
      <c r="BF30">
        <v>0.85260000000000002</v>
      </c>
      <c r="BG30">
        <v>0.59540000000000004</v>
      </c>
      <c r="BH30">
        <v>0.2014</v>
      </c>
      <c r="BI30">
        <v>0.15670000000000001</v>
      </c>
      <c r="BJ30">
        <v>2.5000000000000001E-2</v>
      </c>
      <c r="BK30">
        <v>2.1499999999999998E-2</v>
      </c>
    </row>
    <row r="31" spans="1:63" x14ac:dyDescent="0.25">
      <c r="A31" t="s">
        <v>31</v>
      </c>
      <c r="B31">
        <v>43547</v>
      </c>
      <c r="C31">
        <v>5</v>
      </c>
      <c r="D31">
        <v>479.43</v>
      </c>
      <c r="E31" s="1">
        <v>2397.13</v>
      </c>
      <c r="F31" s="1">
        <v>2375.9299999999998</v>
      </c>
      <c r="G31">
        <v>7.6E-3</v>
      </c>
      <c r="H31">
        <v>8.0000000000000004E-4</v>
      </c>
      <c r="I31">
        <v>8.0000000000000002E-3</v>
      </c>
      <c r="J31">
        <v>0</v>
      </c>
      <c r="K31">
        <v>4.0399999999999998E-2</v>
      </c>
      <c r="L31">
        <v>0.90949999999999998</v>
      </c>
      <c r="M31">
        <v>3.3700000000000001E-2</v>
      </c>
      <c r="N31">
        <v>5.7500000000000002E-2</v>
      </c>
      <c r="O31">
        <v>1.5E-3</v>
      </c>
      <c r="P31">
        <v>0.1099</v>
      </c>
      <c r="Q31" s="1">
        <v>84797.57</v>
      </c>
      <c r="R31">
        <v>0.1023</v>
      </c>
      <c r="S31">
        <v>0.13639999999999999</v>
      </c>
      <c r="T31">
        <v>0.76139999999999997</v>
      </c>
      <c r="U31">
        <v>27</v>
      </c>
      <c r="V31" s="1">
        <v>79051.929999999993</v>
      </c>
      <c r="W31">
        <v>88.78</v>
      </c>
      <c r="X31" s="1">
        <v>266267.93</v>
      </c>
      <c r="Y31">
        <v>0.96079999999999999</v>
      </c>
      <c r="Z31">
        <v>0.02</v>
      </c>
      <c r="AA31">
        <v>1.9199999999999998E-2</v>
      </c>
      <c r="AB31">
        <v>3.9199999999999999E-2</v>
      </c>
      <c r="AC31">
        <v>266.27</v>
      </c>
      <c r="AD31" s="1">
        <v>12826.86</v>
      </c>
      <c r="AE31" s="1">
        <v>1584.97</v>
      </c>
      <c r="AF31" s="1">
        <v>261867.9</v>
      </c>
      <c r="AG31">
        <v>549</v>
      </c>
      <c r="AH31" s="1">
        <v>63321</v>
      </c>
      <c r="AI31" s="1">
        <v>141846</v>
      </c>
      <c r="AJ31">
        <v>117.81</v>
      </c>
      <c r="AK31">
        <v>46.55</v>
      </c>
      <c r="AL31">
        <v>59.11</v>
      </c>
      <c r="AM31">
        <v>4.6100000000000003</v>
      </c>
      <c r="AN31">
        <v>0</v>
      </c>
      <c r="AO31">
        <v>0.69399999999999995</v>
      </c>
      <c r="AP31" s="1">
        <v>1871.63</v>
      </c>
      <c r="AQ31" s="1">
        <v>2022.8</v>
      </c>
      <c r="AR31" s="1">
        <v>9105.42</v>
      </c>
      <c r="AS31" s="1">
        <v>1012.42</v>
      </c>
      <c r="AT31">
        <v>664.42</v>
      </c>
      <c r="AU31" s="1">
        <v>14676.68</v>
      </c>
      <c r="AV31" s="1">
        <v>3518.46</v>
      </c>
      <c r="AW31">
        <v>0.22509999999999999</v>
      </c>
      <c r="AX31" s="1">
        <v>11279.3</v>
      </c>
      <c r="AY31">
        <v>0.72160000000000002</v>
      </c>
      <c r="AZ31">
        <v>362.14</v>
      </c>
      <c r="BA31">
        <v>2.3199999999999998E-2</v>
      </c>
      <c r="BB31">
        <v>471.16</v>
      </c>
      <c r="BC31">
        <v>3.0099999999999998E-2</v>
      </c>
      <c r="BD31" s="1">
        <v>15631.06</v>
      </c>
      <c r="BE31" s="1">
        <v>1670.68</v>
      </c>
      <c r="BF31">
        <v>0.12640000000000001</v>
      </c>
      <c r="BG31">
        <v>0.63239999999999996</v>
      </c>
      <c r="BH31">
        <v>0.20830000000000001</v>
      </c>
      <c r="BI31">
        <v>0.1004</v>
      </c>
      <c r="BJ31">
        <v>4.5999999999999999E-2</v>
      </c>
      <c r="BK31">
        <v>1.29E-2</v>
      </c>
    </row>
    <row r="32" spans="1:63" x14ac:dyDescent="0.25">
      <c r="A32" t="s">
        <v>32</v>
      </c>
      <c r="B32">
        <v>43554</v>
      </c>
      <c r="C32">
        <v>5</v>
      </c>
      <c r="D32">
        <v>306.56</v>
      </c>
      <c r="E32" s="1">
        <v>1532.78</v>
      </c>
      <c r="F32" s="1">
        <v>1545.25</v>
      </c>
      <c r="G32">
        <v>0.19689999999999999</v>
      </c>
      <c r="H32">
        <v>0</v>
      </c>
      <c r="I32">
        <v>0.2079</v>
      </c>
      <c r="J32">
        <v>3.8999999999999998E-3</v>
      </c>
      <c r="K32">
        <v>3.6299999999999999E-2</v>
      </c>
      <c r="L32">
        <v>0.49869999999999998</v>
      </c>
      <c r="M32">
        <v>5.6300000000000003E-2</v>
      </c>
      <c r="N32">
        <v>0.13420000000000001</v>
      </c>
      <c r="O32">
        <v>4.6800000000000001E-2</v>
      </c>
      <c r="P32">
        <v>0.13730000000000001</v>
      </c>
      <c r="Q32" s="1">
        <v>92898.3</v>
      </c>
      <c r="R32">
        <v>8.5400000000000004E-2</v>
      </c>
      <c r="S32">
        <v>0.1646</v>
      </c>
      <c r="T32">
        <v>0.75</v>
      </c>
      <c r="U32">
        <v>14</v>
      </c>
      <c r="V32" s="1">
        <v>127883.79</v>
      </c>
      <c r="W32">
        <v>109.48</v>
      </c>
      <c r="X32" s="1">
        <v>531665.46</v>
      </c>
      <c r="Y32">
        <v>0.48520000000000002</v>
      </c>
      <c r="Z32">
        <v>0.497</v>
      </c>
      <c r="AA32">
        <v>1.77E-2</v>
      </c>
      <c r="AB32">
        <v>0.51480000000000004</v>
      </c>
      <c r="AC32">
        <v>531.66999999999996</v>
      </c>
      <c r="AD32" s="1">
        <v>22563.51</v>
      </c>
      <c r="AE32" s="1">
        <v>1338.58</v>
      </c>
      <c r="AF32" s="1">
        <v>509045.07</v>
      </c>
      <c r="AG32">
        <v>603</v>
      </c>
      <c r="AH32" s="1">
        <v>62949</v>
      </c>
      <c r="AI32" s="1">
        <v>146477</v>
      </c>
      <c r="AJ32">
        <v>85.2</v>
      </c>
      <c r="AK32">
        <v>37.17</v>
      </c>
      <c r="AL32">
        <v>46.06</v>
      </c>
      <c r="AM32">
        <v>6.8</v>
      </c>
      <c r="AN32">
        <v>0</v>
      </c>
      <c r="AO32">
        <v>0.41660000000000003</v>
      </c>
      <c r="AP32" s="1">
        <v>3089.16</v>
      </c>
      <c r="AQ32" s="1">
        <v>3518.95</v>
      </c>
      <c r="AR32" s="1">
        <v>12181.86</v>
      </c>
      <c r="AS32" s="1">
        <v>1616.71</v>
      </c>
      <c r="AT32">
        <v>715.14</v>
      </c>
      <c r="AU32" s="1">
        <v>21121.82</v>
      </c>
      <c r="AV32" s="1">
        <v>2211.48</v>
      </c>
      <c r="AW32">
        <v>9.1700000000000004E-2</v>
      </c>
      <c r="AX32" s="1">
        <v>19494.36</v>
      </c>
      <c r="AY32">
        <v>0.80810000000000004</v>
      </c>
      <c r="AZ32" s="1">
        <v>1517.34</v>
      </c>
      <c r="BA32">
        <v>6.2899999999999998E-2</v>
      </c>
      <c r="BB32">
        <v>900.05</v>
      </c>
      <c r="BC32">
        <v>3.73E-2</v>
      </c>
      <c r="BD32" s="1">
        <v>24123.23</v>
      </c>
      <c r="BE32">
        <v>478.55</v>
      </c>
      <c r="BF32">
        <v>2.76E-2</v>
      </c>
      <c r="BG32">
        <v>0.61939999999999995</v>
      </c>
      <c r="BH32">
        <v>0.20580000000000001</v>
      </c>
      <c r="BI32">
        <v>0.12670000000000001</v>
      </c>
      <c r="BJ32">
        <v>2.87E-2</v>
      </c>
      <c r="BK32">
        <v>1.9400000000000001E-2</v>
      </c>
    </row>
    <row r="33" spans="1:63" x14ac:dyDescent="0.25">
      <c r="A33" t="s">
        <v>33</v>
      </c>
      <c r="B33">
        <v>46425</v>
      </c>
      <c r="C33">
        <v>112</v>
      </c>
      <c r="D33">
        <v>15.19</v>
      </c>
      <c r="E33" s="1">
        <v>1701.35</v>
      </c>
      <c r="F33" s="1">
        <v>1652.69</v>
      </c>
      <c r="G33">
        <v>3.5999999999999999E-3</v>
      </c>
      <c r="H33">
        <v>0</v>
      </c>
      <c r="I33">
        <v>3.5999999999999999E-3</v>
      </c>
      <c r="J33">
        <v>0</v>
      </c>
      <c r="K33">
        <v>7.9000000000000008E-3</v>
      </c>
      <c r="L33">
        <v>0.97040000000000004</v>
      </c>
      <c r="M33">
        <v>1.4500000000000001E-2</v>
      </c>
      <c r="N33">
        <v>0.42070000000000002</v>
      </c>
      <c r="O33">
        <v>1.5E-3</v>
      </c>
      <c r="P33">
        <v>0.1555</v>
      </c>
      <c r="Q33" s="1">
        <v>58753.88</v>
      </c>
      <c r="R33">
        <v>0.1</v>
      </c>
      <c r="S33">
        <v>0.1545</v>
      </c>
      <c r="T33">
        <v>0.74550000000000005</v>
      </c>
      <c r="U33">
        <v>12</v>
      </c>
      <c r="V33" s="1">
        <v>76935.67</v>
      </c>
      <c r="W33">
        <v>136.88</v>
      </c>
      <c r="X33" s="1">
        <v>179328.39</v>
      </c>
      <c r="Y33">
        <v>0.75409999999999999</v>
      </c>
      <c r="Z33">
        <v>0.1487</v>
      </c>
      <c r="AA33">
        <v>9.7199999999999995E-2</v>
      </c>
      <c r="AB33">
        <v>0.24590000000000001</v>
      </c>
      <c r="AC33">
        <v>179.33</v>
      </c>
      <c r="AD33" s="1">
        <v>4819.21</v>
      </c>
      <c r="AE33">
        <v>592.12</v>
      </c>
      <c r="AF33" s="1">
        <v>159397.49</v>
      </c>
      <c r="AG33">
        <v>294</v>
      </c>
      <c r="AH33" s="1">
        <v>34410</v>
      </c>
      <c r="AI33" s="1">
        <v>56117</v>
      </c>
      <c r="AJ33">
        <v>32.56</v>
      </c>
      <c r="AK33">
        <v>26.17</v>
      </c>
      <c r="AL33">
        <v>26.73</v>
      </c>
      <c r="AM33">
        <v>4.5999999999999996</v>
      </c>
      <c r="AN33">
        <v>0</v>
      </c>
      <c r="AO33">
        <v>0.85809999999999997</v>
      </c>
      <c r="AP33" s="1">
        <v>1144.6099999999999</v>
      </c>
      <c r="AQ33" s="1">
        <v>2641.77</v>
      </c>
      <c r="AR33" s="1">
        <v>6610.11</v>
      </c>
      <c r="AS33">
        <v>662.11</v>
      </c>
      <c r="AT33">
        <v>387.03</v>
      </c>
      <c r="AU33" s="1">
        <v>11445.62</v>
      </c>
      <c r="AV33" s="1">
        <v>6700.34</v>
      </c>
      <c r="AW33">
        <v>0.4824</v>
      </c>
      <c r="AX33" s="1">
        <v>4272.63</v>
      </c>
      <c r="AY33">
        <v>0.30759999999999998</v>
      </c>
      <c r="AZ33" s="1">
        <v>1500.13</v>
      </c>
      <c r="BA33">
        <v>0.108</v>
      </c>
      <c r="BB33" s="1">
        <v>1417.06</v>
      </c>
      <c r="BC33">
        <v>0.10199999999999999</v>
      </c>
      <c r="BD33" s="1">
        <v>13890.16</v>
      </c>
      <c r="BE33" s="1">
        <v>5907.92</v>
      </c>
      <c r="BF33">
        <v>1.5043</v>
      </c>
      <c r="BG33">
        <v>0.55630000000000002</v>
      </c>
      <c r="BH33">
        <v>0.2596</v>
      </c>
      <c r="BI33">
        <v>0.11020000000000001</v>
      </c>
      <c r="BJ33">
        <v>3.7600000000000001E-2</v>
      </c>
      <c r="BK33">
        <v>3.6400000000000002E-2</v>
      </c>
    </row>
    <row r="34" spans="1:63" x14ac:dyDescent="0.25">
      <c r="A34" t="s">
        <v>34</v>
      </c>
      <c r="B34">
        <v>47241</v>
      </c>
      <c r="C34">
        <v>47</v>
      </c>
      <c r="D34">
        <v>171.27</v>
      </c>
      <c r="E34" s="1">
        <v>8049.79</v>
      </c>
      <c r="F34" s="1">
        <v>7656.09</v>
      </c>
      <c r="G34">
        <v>6.1899999999999997E-2</v>
      </c>
      <c r="H34">
        <v>1.6999999999999999E-3</v>
      </c>
      <c r="I34">
        <v>3.7400000000000003E-2</v>
      </c>
      <c r="J34">
        <v>2.7000000000000001E-3</v>
      </c>
      <c r="K34">
        <v>4.4900000000000002E-2</v>
      </c>
      <c r="L34">
        <v>0.80120000000000002</v>
      </c>
      <c r="M34">
        <v>5.0200000000000002E-2</v>
      </c>
      <c r="N34">
        <v>0.1187</v>
      </c>
      <c r="O34">
        <v>1.83E-2</v>
      </c>
      <c r="P34">
        <v>0.16309999999999999</v>
      </c>
      <c r="Q34" s="1">
        <v>73382.03</v>
      </c>
      <c r="R34">
        <v>0.1613</v>
      </c>
      <c r="S34">
        <v>0.1694</v>
      </c>
      <c r="T34">
        <v>0.6694</v>
      </c>
      <c r="U34">
        <v>41</v>
      </c>
      <c r="V34" s="1">
        <v>104819.78</v>
      </c>
      <c r="W34">
        <v>191.6</v>
      </c>
      <c r="X34" s="1">
        <v>259789.56</v>
      </c>
      <c r="Y34">
        <v>0.74570000000000003</v>
      </c>
      <c r="Z34">
        <v>0.23169999999999999</v>
      </c>
      <c r="AA34">
        <v>2.2700000000000001E-2</v>
      </c>
      <c r="AB34">
        <v>0.25430000000000003</v>
      </c>
      <c r="AC34">
        <v>259.79000000000002</v>
      </c>
      <c r="AD34" s="1">
        <v>10789.94</v>
      </c>
      <c r="AE34">
        <v>918.78</v>
      </c>
      <c r="AF34" s="1">
        <v>244086.19</v>
      </c>
      <c r="AG34">
        <v>527</v>
      </c>
      <c r="AH34" s="1">
        <v>54975</v>
      </c>
      <c r="AI34" s="1">
        <v>93033</v>
      </c>
      <c r="AJ34">
        <v>52.76</v>
      </c>
      <c r="AK34">
        <v>41.26</v>
      </c>
      <c r="AL34">
        <v>41.32</v>
      </c>
      <c r="AM34">
        <v>4.5999999999999996</v>
      </c>
      <c r="AN34">
        <v>0</v>
      </c>
      <c r="AO34">
        <v>0.7359</v>
      </c>
      <c r="AP34" s="1">
        <v>1408.97</v>
      </c>
      <c r="AQ34" s="1">
        <v>2060.65</v>
      </c>
      <c r="AR34" s="1">
        <v>8178.81</v>
      </c>
      <c r="AS34">
        <v>791.39</v>
      </c>
      <c r="AT34">
        <v>254.43</v>
      </c>
      <c r="AU34" s="1">
        <v>12694.24</v>
      </c>
      <c r="AV34" s="1">
        <v>2866.41</v>
      </c>
      <c r="AW34">
        <v>0.20680000000000001</v>
      </c>
      <c r="AX34" s="1">
        <v>9656.31</v>
      </c>
      <c r="AY34">
        <v>0.69650000000000001</v>
      </c>
      <c r="AZ34">
        <v>483.42</v>
      </c>
      <c r="BA34">
        <v>3.49E-2</v>
      </c>
      <c r="BB34">
        <v>857.36</v>
      </c>
      <c r="BC34">
        <v>6.1800000000000001E-2</v>
      </c>
      <c r="BD34" s="1">
        <v>13863.5</v>
      </c>
      <c r="BE34">
        <v>907.38</v>
      </c>
      <c r="BF34">
        <v>0.1236</v>
      </c>
      <c r="BG34">
        <v>0.61729999999999996</v>
      </c>
      <c r="BH34">
        <v>0.2475</v>
      </c>
      <c r="BI34">
        <v>6.0999999999999999E-2</v>
      </c>
      <c r="BJ34">
        <v>2.7699999999999999E-2</v>
      </c>
      <c r="BK34">
        <v>4.65E-2</v>
      </c>
    </row>
    <row r="35" spans="1:63" x14ac:dyDescent="0.25">
      <c r="A35" t="s">
        <v>35</v>
      </c>
      <c r="B35">
        <v>43562</v>
      </c>
      <c r="C35">
        <v>20</v>
      </c>
      <c r="D35">
        <v>159.15</v>
      </c>
      <c r="E35" s="1">
        <v>3182.97</v>
      </c>
      <c r="F35" s="1">
        <v>2786.84</v>
      </c>
      <c r="G35">
        <v>3.5999999999999999E-3</v>
      </c>
      <c r="H35">
        <v>6.9999999999999999E-4</v>
      </c>
      <c r="I35">
        <v>0.8206</v>
      </c>
      <c r="J35">
        <v>4.0000000000000002E-4</v>
      </c>
      <c r="K35">
        <v>4.5600000000000002E-2</v>
      </c>
      <c r="L35">
        <v>6.6699999999999995E-2</v>
      </c>
      <c r="M35">
        <v>6.2399999999999997E-2</v>
      </c>
      <c r="N35">
        <v>0.55769999999999997</v>
      </c>
      <c r="O35">
        <v>1.72E-2</v>
      </c>
      <c r="P35">
        <v>0.1971</v>
      </c>
      <c r="Q35" s="1">
        <v>71752.649999999994</v>
      </c>
      <c r="R35">
        <v>0.22409999999999999</v>
      </c>
      <c r="S35">
        <v>0.25430000000000003</v>
      </c>
      <c r="T35">
        <v>0.52159999999999995</v>
      </c>
      <c r="U35">
        <v>33</v>
      </c>
      <c r="V35" s="1">
        <v>98107.94</v>
      </c>
      <c r="W35">
        <v>96.45</v>
      </c>
      <c r="X35" s="1">
        <v>234633.48</v>
      </c>
      <c r="Y35">
        <v>0.50329999999999997</v>
      </c>
      <c r="Z35">
        <v>0.37419999999999998</v>
      </c>
      <c r="AA35">
        <v>0.1225</v>
      </c>
      <c r="AB35">
        <v>0.49669999999999997</v>
      </c>
      <c r="AC35">
        <v>234.63</v>
      </c>
      <c r="AD35" s="1">
        <v>11729.7</v>
      </c>
      <c r="AE35">
        <v>759.12</v>
      </c>
      <c r="AF35" s="1">
        <v>209183.6</v>
      </c>
      <c r="AG35">
        <v>474</v>
      </c>
      <c r="AH35" s="1">
        <v>32519</v>
      </c>
      <c r="AI35" s="1">
        <v>44485</v>
      </c>
      <c r="AJ35">
        <v>74.72</v>
      </c>
      <c r="AK35">
        <v>41.79</v>
      </c>
      <c r="AL35">
        <v>52.93</v>
      </c>
      <c r="AM35">
        <v>4.62</v>
      </c>
      <c r="AN35">
        <v>0</v>
      </c>
      <c r="AO35">
        <v>1.2343999999999999</v>
      </c>
      <c r="AP35" s="1">
        <v>3356.23</v>
      </c>
      <c r="AQ35" s="1">
        <v>3188.07</v>
      </c>
      <c r="AR35" s="1">
        <v>9254.86</v>
      </c>
      <c r="AS35" s="1">
        <v>1494.01</v>
      </c>
      <c r="AT35">
        <v>481.67</v>
      </c>
      <c r="AU35" s="1">
        <v>17774.84</v>
      </c>
      <c r="AV35" s="1">
        <v>5457.85</v>
      </c>
      <c r="AW35">
        <v>0.2707</v>
      </c>
      <c r="AX35" s="1">
        <v>12070.24</v>
      </c>
      <c r="AY35">
        <v>0.5988</v>
      </c>
      <c r="AZ35" s="1">
        <v>1091.0899999999999</v>
      </c>
      <c r="BA35">
        <v>5.4100000000000002E-2</v>
      </c>
      <c r="BB35" s="1">
        <v>1539.27</v>
      </c>
      <c r="BC35">
        <v>7.6399999999999996E-2</v>
      </c>
      <c r="BD35" s="1">
        <v>20158.45</v>
      </c>
      <c r="BE35" s="1">
        <v>1868.99</v>
      </c>
      <c r="BF35">
        <v>0.51580000000000004</v>
      </c>
      <c r="BG35">
        <v>0.56640000000000001</v>
      </c>
      <c r="BH35">
        <v>0.21560000000000001</v>
      </c>
      <c r="BI35">
        <v>0.1497</v>
      </c>
      <c r="BJ35">
        <v>4.5900000000000003E-2</v>
      </c>
      <c r="BK35">
        <v>2.2499999999999999E-2</v>
      </c>
    </row>
    <row r="36" spans="1:63" x14ac:dyDescent="0.25">
      <c r="A36" t="s">
        <v>36</v>
      </c>
      <c r="B36">
        <v>43570</v>
      </c>
      <c r="C36">
        <v>44</v>
      </c>
      <c r="D36">
        <v>28.64</v>
      </c>
      <c r="E36" s="1">
        <v>1260.3</v>
      </c>
      <c r="F36" s="1">
        <v>1100.53</v>
      </c>
      <c r="G36">
        <v>8.9999999999999998E-4</v>
      </c>
      <c r="H36">
        <v>0</v>
      </c>
      <c r="I36">
        <v>3.4500000000000003E-2</v>
      </c>
      <c r="J36">
        <v>1.8E-3</v>
      </c>
      <c r="K36">
        <v>1.6400000000000001E-2</v>
      </c>
      <c r="L36">
        <v>0.87090000000000001</v>
      </c>
      <c r="M36">
        <v>7.5499999999999998E-2</v>
      </c>
      <c r="N36">
        <v>0.53669999999999995</v>
      </c>
      <c r="O36">
        <v>0</v>
      </c>
      <c r="P36">
        <v>0.22420000000000001</v>
      </c>
      <c r="Q36" s="1">
        <v>46342.68</v>
      </c>
      <c r="R36">
        <v>0.2099</v>
      </c>
      <c r="S36">
        <v>0.22220000000000001</v>
      </c>
      <c r="T36">
        <v>0.56789999999999996</v>
      </c>
      <c r="U36">
        <v>6</v>
      </c>
      <c r="V36" s="1">
        <v>71406.17</v>
      </c>
      <c r="W36">
        <v>206.2</v>
      </c>
      <c r="X36" s="1">
        <v>225725.95</v>
      </c>
      <c r="Y36">
        <v>0.3876</v>
      </c>
      <c r="Z36">
        <v>0.12790000000000001</v>
      </c>
      <c r="AA36">
        <v>0.48449999999999999</v>
      </c>
      <c r="AB36">
        <v>0.61240000000000006</v>
      </c>
      <c r="AC36">
        <v>225.73</v>
      </c>
      <c r="AD36" s="1">
        <v>6221.4</v>
      </c>
      <c r="AE36">
        <v>340.99</v>
      </c>
      <c r="AF36" s="1">
        <v>172029.89</v>
      </c>
      <c r="AG36">
        <v>361</v>
      </c>
      <c r="AH36" s="1">
        <v>30477</v>
      </c>
      <c r="AI36" s="1">
        <v>49725</v>
      </c>
      <c r="AJ36">
        <v>31.25</v>
      </c>
      <c r="AK36">
        <v>23.93</v>
      </c>
      <c r="AL36">
        <v>24.58</v>
      </c>
      <c r="AM36">
        <v>4.5</v>
      </c>
      <c r="AN36">
        <v>0</v>
      </c>
      <c r="AO36">
        <v>0.70879999999999999</v>
      </c>
      <c r="AP36" s="1">
        <v>2483.14</v>
      </c>
      <c r="AQ36" s="1">
        <v>2940.88</v>
      </c>
      <c r="AR36" s="1">
        <v>6989.2</v>
      </c>
      <c r="AS36">
        <v>828.75</v>
      </c>
      <c r="AT36">
        <v>14.62</v>
      </c>
      <c r="AU36" s="1">
        <v>13256.59</v>
      </c>
      <c r="AV36" s="1">
        <v>9594.7099999999991</v>
      </c>
      <c r="AW36">
        <v>0.47410000000000002</v>
      </c>
      <c r="AX36" s="1">
        <v>6121</v>
      </c>
      <c r="AY36">
        <v>0.30249999999999999</v>
      </c>
      <c r="AZ36" s="1">
        <v>2200.09</v>
      </c>
      <c r="BA36">
        <v>0.1087</v>
      </c>
      <c r="BB36" s="1">
        <v>2321.33</v>
      </c>
      <c r="BC36">
        <v>0.1147</v>
      </c>
      <c r="BD36" s="1">
        <v>20237.13</v>
      </c>
      <c r="BE36" s="1">
        <v>6894.78</v>
      </c>
      <c r="BF36">
        <v>2.3578999999999999</v>
      </c>
      <c r="BG36">
        <v>0.45700000000000002</v>
      </c>
      <c r="BH36">
        <v>0.26279999999999998</v>
      </c>
      <c r="BI36">
        <v>0.22359999999999999</v>
      </c>
      <c r="BJ36">
        <v>3.9199999999999999E-2</v>
      </c>
      <c r="BK36">
        <v>1.7399999999999999E-2</v>
      </c>
    </row>
    <row r="37" spans="1:63" x14ac:dyDescent="0.25">
      <c r="A37" t="s">
        <v>37</v>
      </c>
      <c r="B37">
        <v>43588</v>
      </c>
      <c r="C37">
        <v>31</v>
      </c>
      <c r="D37">
        <v>79.7</v>
      </c>
      <c r="E37" s="1">
        <v>2470.7199999999998</v>
      </c>
      <c r="F37" s="1">
        <v>2197.8000000000002</v>
      </c>
      <c r="G37">
        <v>1.23E-2</v>
      </c>
      <c r="H37">
        <v>5.0000000000000001E-4</v>
      </c>
      <c r="I37">
        <v>2.7300000000000001E-2</v>
      </c>
      <c r="J37">
        <v>1.8E-3</v>
      </c>
      <c r="K37">
        <v>3.9100000000000003E-2</v>
      </c>
      <c r="L37">
        <v>0.80659999999999998</v>
      </c>
      <c r="M37">
        <v>0.1124</v>
      </c>
      <c r="N37">
        <v>0.38400000000000001</v>
      </c>
      <c r="O37">
        <v>1.84E-2</v>
      </c>
      <c r="P37">
        <v>0.15740000000000001</v>
      </c>
      <c r="Q37" s="1">
        <v>59554.400000000001</v>
      </c>
      <c r="R37">
        <v>0.10920000000000001</v>
      </c>
      <c r="S37">
        <v>0.16669999999999999</v>
      </c>
      <c r="T37">
        <v>0.72409999999999997</v>
      </c>
      <c r="U37">
        <v>16</v>
      </c>
      <c r="V37" s="1">
        <v>89015.13</v>
      </c>
      <c r="W37">
        <v>150.81</v>
      </c>
      <c r="X37" s="1">
        <v>127605.1</v>
      </c>
      <c r="Y37">
        <v>0.70440000000000003</v>
      </c>
      <c r="Z37">
        <v>0.252</v>
      </c>
      <c r="AA37">
        <v>4.36E-2</v>
      </c>
      <c r="AB37">
        <v>0.29559999999999997</v>
      </c>
      <c r="AC37">
        <v>127.61</v>
      </c>
      <c r="AD37" s="1">
        <v>4415.92</v>
      </c>
      <c r="AE37">
        <v>421.32</v>
      </c>
      <c r="AF37" s="1">
        <v>112555.24</v>
      </c>
      <c r="AG37">
        <v>108</v>
      </c>
      <c r="AH37" s="1">
        <v>33629</v>
      </c>
      <c r="AI37" s="1">
        <v>51286</v>
      </c>
      <c r="AJ37">
        <v>55.78</v>
      </c>
      <c r="AK37">
        <v>31.55</v>
      </c>
      <c r="AL37">
        <v>39.49</v>
      </c>
      <c r="AM37">
        <v>4.3</v>
      </c>
      <c r="AN37">
        <v>0</v>
      </c>
      <c r="AO37">
        <v>0.91200000000000003</v>
      </c>
      <c r="AP37" s="1">
        <v>1822.71</v>
      </c>
      <c r="AQ37" s="1">
        <v>1792.33</v>
      </c>
      <c r="AR37" s="1">
        <v>7624.75</v>
      </c>
      <c r="AS37">
        <v>751.53</v>
      </c>
      <c r="AT37">
        <v>175.26</v>
      </c>
      <c r="AU37" s="1">
        <v>12166.58</v>
      </c>
      <c r="AV37" s="1">
        <v>7346.38</v>
      </c>
      <c r="AW37">
        <v>0.4985</v>
      </c>
      <c r="AX37" s="1">
        <v>4613.03</v>
      </c>
      <c r="AY37">
        <v>0.313</v>
      </c>
      <c r="AZ37" s="1">
        <v>1270</v>
      </c>
      <c r="BA37">
        <v>8.6199999999999999E-2</v>
      </c>
      <c r="BB37" s="1">
        <v>1506.85</v>
      </c>
      <c r="BC37">
        <v>0.1023</v>
      </c>
      <c r="BD37" s="1">
        <v>14736.26</v>
      </c>
      <c r="BE37" s="1">
        <v>5703.81</v>
      </c>
      <c r="BF37">
        <v>1.8282</v>
      </c>
      <c r="BG37">
        <v>0.60960000000000003</v>
      </c>
      <c r="BH37">
        <v>0.26090000000000002</v>
      </c>
      <c r="BI37">
        <v>9.5699999999999993E-2</v>
      </c>
      <c r="BJ37">
        <v>1.8100000000000002E-2</v>
      </c>
      <c r="BK37">
        <v>1.5699999999999999E-2</v>
      </c>
    </row>
    <row r="38" spans="1:63" x14ac:dyDescent="0.25">
      <c r="A38" t="s">
        <v>38</v>
      </c>
      <c r="B38">
        <v>43596</v>
      </c>
      <c r="C38">
        <v>115</v>
      </c>
      <c r="D38">
        <v>17.27</v>
      </c>
      <c r="E38" s="1">
        <v>1985.73</v>
      </c>
      <c r="F38" s="1">
        <v>1803.94</v>
      </c>
      <c r="G38">
        <v>5.9999999999999995E-4</v>
      </c>
      <c r="H38">
        <v>0</v>
      </c>
      <c r="I38">
        <v>2.2000000000000001E-3</v>
      </c>
      <c r="J38">
        <v>0</v>
      </c>
      <c r="K38">
        <v>6.3700000000000007E-2</v>
      </c>
      <c r="L38">
        <v>0.88749999999999996</v>
      </c>
      <c r="M38">
        <v>4.5999999999999999E-2</v>
      </c>
      <c r="N38">
        <v>0.36780000000000002</v>
      </c>
      <c r="O38">
        <v>1E-4</v>
      </c>
      <c r="P38">
        <v>0.13780000000000001</v>
      </c>
      <c r="Q38" s="1">
        <v>64594.17</v>
      </c>
      <c r="R38">
        <v>9.5699999999999993E-2</v>
      </c>
      <c r="S38">
        <v>0.113</v>
      </c>
      <c r="T38">
        <v>0.7913</v>
      </c>
      <c r="U38">
        <v>1</v>
      </c>
      <c r="V38" s="1">
        <v>105305</v>
      </c>
      <c r="W38" s="1">
        <v>1918.79</v>
      </c>
      <c r="X38" s="1">
        <v>160799.35</v>
      </c>
      <c r="Y38">
        <v>0.70789999999999997</v>
      </c>
      <c r="Z38">
        <v>0.24099999999999999</v>
      </c>
      <c r="AA38">
        <v>5.11E-2</v>
      </c>
      <c r="AB38">
        <v>0.29210000000000003</v>
      </c>
      <c r="AC38">
        <v>160.80000000000001</v>
      </c>
      <c r="AD38" s="1">
        <v>5077.75</v>
      </c>
      <c r="AE38">
        <v>584.16999999999996</v>
      </c>
      <c r="AF38" s="1">
        <v>152192.49</v>
      </c>
      <c r="AG38">
        <v>260</v>
      </c>
      <c r="AH38" s="1">
        <v>34762</v>
      </c>
      <c r="AI38" s="1">
        <v>51270</v>
      </c>
      <c r="AJ38">
        <v>38.85</v>
      </c>
      <c r="AK38">
        <v>30.55</v>
      </c>
      <c r="AL38">
        <v>33.07</v>
      </c>
      <c r="AM38">
        <v>4.3</v>
      </c>
      <c r="AN38">
        <v>770.19</v>
      </c>
      <c r="AO38">
        <v>1.2218</v>
      </c>
      <c r="AP38" s="1">
        <v>1166.9000000000001</v>
      </c>
      <c r="AQ38" s="1">
        <v>2157.66</v>
      </c>
      <c r="AR38" s="1">
        <v>6571.78</v>
      </c>
      <c r="AS38" s="1">
        <v>1016.47</v>
      </c>
      <c r="AT38">
        <v>413.5</v>
      </c>
      <c r="AU38" s="1">
        <v>11326.32</v>
      </c>
      <c r="AV38" s="1">
        <v>6136.3</v>
      </c>
      <c r="AW38">
        <v>0.44819999999999999</v>
      </c>
      <c r="AX38" s="1">
        <v>5387.1</v>
      </c>
      <c r="AY38">
        <v>0.39350000000000002</v>
      </c>
      <c r="AZ38">
        <v>905.07</v>
      </c>
      <c r="BA38">
        <v>6.6100000000000006E-2</v>
      </c>
      <c r="BB38" s="1">
        <v>1261.52</v>
      </c>
      <c r="BC38">
        <v>9.2100000000000001E-2</v>
      </c>
      <c r="BD38" s="1">
        <v>13689.99</v>
      </c>
      <c r="BE38" s="1">
        <v>4252.08</v>
      </c>
      <c r="BF38">
        <v>1.3140000000000001</v>
      </c>
      <c r="BG38">
        <v>0.56689999999999996</v>
      </c>
      <c r="BH38">
        <v>0.1976</v>
      </c>
      <c r="BI38">
        <v>0.1938</v>
      </c>
      <c r="BJ38">
        <v>3.4799999999999998E-2</v>
      </c>
      <c r="BK38">
        <v>6.8999999999999999E-3</v>
      </c>
    </row>
    <row r="39" spans="1:63" x14ac:dyDescent="0.25">
      <c r="A39" t="s">
        <v>39</v>
      </c>
      <c r="B39">
        <v>43604</v>
      </c>
      <c r="C39">
        <v>21</v>
      </c>
      <c r="D39">
        <v>54.37</v>
      </c>
      <c r="E39" s="1">
        <v>1141.75</v>
      </c>
      <c r="F39">
        <v>969.74</v>
      </c>
      <c r="G39">
        <v>3.0999999999999999E-3</v>
      </c>
      <c r="H39">
        <v>2.0999999999999999E-3</v>
      </c>
      <c r="I39">
        <v>7.1999999999999998E-3</v>
      </c>
      <c r="J39">
        <v>0</v>
      </c>
      <c r="K39">
        <v>1.8599999999999998E-2</v>
      </c>
      <c r="L39">
        <v>0.89070000000000005</v>
      </c>
      <c r="M39">
        <v>7.8399999999999997E-2</v>
      </c>
      <c r="N39">
        <v>0.53149999999999997</v>
      </c>
      <c r="O39">
        <v>1.9E-3</v>
      </c>
      <c r="P39">
        <v>0.17829999999999999</v>
      </c>
      <c r="Q39" s="1">
        <v>48594.54</v>
      </c>
      <c r="R39">
        <v>0.2969</v>
      </c>
      <c r="S39">
        <v>0.125</v>
      </c>
      <c r="T39">
        <v>0.57809999999999995</v>
      </c>
      <c r="U39">
        <v>10</v>
      </c>
      <c r="V39" s="1">
        <v>72623.399999999994</v>
      </c>
      <c r="W39">
        <v>109.34</v>
      </c>
      <c r="X39" s="1">
        <v>187801.24</v>
      </c>
      <c r="Y39">
        <v>0.65890000000000004</v>
      </c>
      <c r="Z39">
        <v>0.23119999999999999</v>
      </c>
      <c r="AA39">
        <v>0.1099</v>
      </c>
      <c r="AB39">
        <v>0.34110000000000001</v>
      </c>
      <c r="AC39">
        <v>187.8</v>
      </c>
      <c r="AD39" s="1">
        <v>6350.29</v>
      </c>
      <c r="AE39">
        <v>531.51</v>
      </c>
      <c r="AF39" s="1">
        <v>166800.4</v>
      </c>
      <c r="AG39">
        <v>336</v>
      </c>
      <c r="AH39" s="1">
        <v>30192</v>
      </c>
      <c r="AI39" s="1">
        <v>48537</v>
      </c>
      <c r="AJ39">
        <v>43.4</v>
      </c>
      <c r="AK39">
        <v>32.450000000000003</v>
      </c>
      <c r="AL39">
        <v>33.159999999999997</v>
      </c>
      <c r="AM39">
        <v>3.6</v>
      </c>
      <c r="AN39">
        <v>0</v>
      </c>
      <c r="AO39">
        <v>1.2495000000000001</v>
      </c>
      <c r="AP39" s="1">
        <v>1586.43</v>
      </c>
      <c r="AQ39" s="1">
        <v>1816.08</v>
      </c>
      <c r="AR39" s="1">
        <v>6259.48</v>
      </c>
      <c r="AS39">
        <v>492.05</v>
      </c>
      <c r="AT39" s="1">
        <v>1195.47</v>
      </c>
      <c r="AU39" s="1">
        <v>11349.52</v>
      </c>
      <c r="AV39" s="1">
        <v>6951.84</v>
      </c>
      <c r="AW39">
        <v>0.42230000000000001</v>
      </c>
      <c r="AX39" s="1">
        <v>6418.23</v>
      </c>
      <c r="AY39">
        <v>0.38990000000000002</v>
      </c>
      <c r="AZ39">
        <v>590.92999999999995</v>
      </c>
      <c r="BA39">
        <v>3.5900000000000001E-2</v>
      </c>
      <c r="BB39" s="1">
        <v>2501.58</v>
      </c>
      <c r="BC39">
        <v>0.152</v>
      </c>
      <c r="BD39" s="1">
        <v>16462.580000000002</v>
      </c>
      <c r="BE39" s="1">
        <v>2838.72</v>
      </c>
      <c r="BF39">
        <v>0.87480000000000002</v>
      </c>
      <c r="BG39">
        <v>0.49380000000000002</v>
      </c>
      <c r="BH39">
        <v>0.27660000000000001</v>
      </c>
      <c r="BI39">
        <v>0.15079999999999999</v>
      </c>
      <c r="BJ39">
        <v>5.6000000000000001E-2</v>
      </c>
      <c r="BK39">
        <v>2.2700000000000001E-2</v>
      </c>
    </row>
    <row r="40" spans="1:63" x14ac:dyDescent="0.25">
      <c r="A40" t="s">
        <v>40</v>
      </c>
      <c r="B40">
        <v>48074</v>
      </c>
      <c r="C40">
        <v>220</v>
      </c>
      <c r="D40">
        <v>7.45</v>
      </c>
      <c r="E40" s="1">
        <v>1638.27</v>
      </c>
      <c r="F40" s="1">
        <v>1605.52</v>
      </c>
      <c r="G40">
        <v>3.7000000000000002E-3</v>
      </c>
      <c r="H40">
        <v>0</v>
      </c>
      <c r="I40">
        <v>1.9E-3</v>
      </c>
      <c r="J40">
        <v>1.9E-3</v>
      </c>
      <c r="K40">
        <v>1.9900000000000001E-2</v>
      </c>
      <c r="L40">
        <v>0.93520000000000003</v>
      </c>
      <c r="M40">
        <v>3.7400000000000003E-2</v>
      </c>
      <c r="N40">
        <v>0.18310000000000001</v>
      </c>
      <c r="O40">
        <v>1.1999999999999999E-3</v>
      </c>
      <c r="P40">
        <v>0.1242</v>
      </c>
      <c r="Q40" s="1">
        <v>56377.42</v>
      </c>
      <c r="R40">
        <v>0.1835</v>
      </c>
      <c r="S40">
        <v>0.12659999999999999</v>
      </c>
      <c r="T40">
        <v>0.68989999999999996</v>
      </c>
      <c r="U40">
        <v>20</v>
      </c>
      <c r="V40" s="1">
        <v>73408.2</v>
      </c>
      <c r="W40">
        <v>79.58</v>
      </c>
      <c r="X40" s="1">
        <v>250687.3</v>
      </c>
      <c r="Y40">
        <v>0.78490000000000004</v>
      </c>
      <c r="Z40">
        <v>0.1794</v>
      </c>
      <c r="AA40">
        <v>3.56E-2</v>
      </c>
      <c r="AB40">
        <v>0.21510000000000001</v>
      </c>
      <c r="AC40">
        <v>250.69</v>
      </c>
      <c r="AD40" s="1">
        <v>6543.82</v>
      </c>
      <c r="AE40">
        <v>633.35</v>
      </c>
      <c r="AF40" s="1">
        <v>235607.55</v>
      </c>
      <c r="AG40">
        <v>512</v>
      </c>
      <c r="AH40" s="1">
        <v>41301</v>
      </c>
      <c r="AI40" s="1">
        <v>60664</v>
      </c>
      <c r="AJ40">
        <v>34.65</v>
      </c>
      <c r="AK40">
        <v>25.59</v>
      </c>
      <c r="AL40">
        <v>26.65</v>
      </c>
      <c r="AM40">
        <v>3.8</v>
      </c>
      <c r="AN40">
        <v>0</v>
      </c>
      <c r="AO40">
        <v>1.0224</v>
      </c>
      <c r="AP40" s="1">
        <v>1765.48</v>
      </c>
      <c r="AQ40" s="1">
        <v>2660.2</v>
      </c>
      <c r="AR40" s="1">
        <v>6709.94</v>
      </c>
      <c r="AS40">
        <v>845.21</v>
      </c>
      <c r="AT40">
        <v>332.73</v>
      </c>
      <c r="AU40" s="1">
        <v>12313.56</v>
      </c>
      <c r="AV40" s="1">
        <v>4915.0200000000004</v>
      </c>
      <c r="AW40">
        <v>0.36670000000000003</v>
      </c>
      <c r="AX40" s="1">
        <v>5671.54</v>
      </c>
      <c r="AY40">
        <v>0.42309999999999998</v>
      </c>
      <c r="AZ40" s="1">
        <v>1643.65</v>
      </c>
      <c r="BA40">
        <v>0.1226</v>
      </c>
      <c r="BB40" s="1">
        <v>1173.8399999999999</v>
      </c>
      <c r="BC40">
        <v>8.7599999999999997E-2</v>
      </c>
      <c r="BD40" s="1">
        <v>13404.05</v>
      </c>
      <c r="BE40" s="1">
        <v>4107.22</v>
      </c>
      <c r="BF40">
        <v>0.94610000000000005</v>
      </c>
      <c r="BG40">
        <v>0.56110000000000004</v>
      </c>
      <c r="BH40">
        <v>0.21279999999999999</v>
      </c>
      <c r="BI40">
        <v>0.16120000000000001</v>
      </c>
      <c r="BJ40">
        <v>4.5600000000000002E-2</v>
      </c>
      <c r="BK40">
        <v>1.9300000000000001E-2</v>
      </c>
    </row>
    <row r="41" spans="1:63" x14ac:dyDescent="0.25">
      <c r="A41" t="s">
        <v>41</v>
      </c>
      <c r="B41">
        <v>48926</v>
      </c>
      <c r="C41">
        <v>116</v>
      </c>
      <c r="D41">
        <v>12.55</v>
      </c>
      <c r="E41" s="1">
        <v>1455.77</v>
      </c>
      <c r="F41" s="1">
        <v>1330.59</v>
      </c>
      <c r="G41">
        <v>2.3E-3</v>
      </c>
      <c r="H41">
        <v>8.0000000000000004E-4</v>
      </c>
      <c r="I41">
        <v>3.8E-3</v>
      </c>
      <c r="J41">
        <v>8.0000000000000004E-4</v>
      </c>
      <c r="K41">
        <v>3.9800000000000002E-2</v>
      </c>
      <c r="L41">
        <v>0.93310000000000004</v>
      </c>
      <c r="M41">
        <v>1.95E-2</v>
      </c>
      <c r="N41">
        <v>0.31659999999999999</v>
      </c>
      <c r="O41">
        <v>0</v>
      </c>
      <c r="P41">
        <v>0.15670000000000001</v>
      </c>
      <c r="Q41" s="1">
        <v>68177.61</v>
      </c>
      <c r="R41">
        <v>0.21920000000000001</v>
      </c>
      <c r="S41">
        <v>0.34250000000000003</v>
      </c>
      <c r="T41">
        <v>0.43840000000000001</v>
      </c>
      <c r="U41">
        <v>20</v>
      </c>
      <c r="V41" s="1">
        <v>65401.2</v>
      </c>
      <c r="W41">
        <v>68.099999999999994</v>
      </c>
      <c r="X41" s="1">
        <v>279707.26</v>
      </c>
      <c r="Y41">
        <v>0.5827</v>
      </c>
      <c r="Z41">
        <v>0.15440000000000001</v>
      </c>
      <c r="AA41">
        <v>0.26290000000000002</v>
      </c>
      <c r="AB41">
        <v>0.4173</v>
      </c>
      <c r="AC41">
        <v>279.70999999999998</v>
      </c>
      <c r="AD41" s="1">
        <v>9454.2199999999993</v>
      </c>
      <c r="AE41">
        <v>498.79</v>
      </c>
      <c r="AF41" s="1">
        <v>301104.89</v>
      </c>
      <c r="AG41">
        <v>577</v>
      </c>
      <c r="AH41" s="1">
        <v>39330</v>
      </c>
      <c r="AI41" s="1">
        <v>59521</v>
      </c>
      <c r="AJ41">
        <v>42.38</v>
      </c>
      <c r="AK41">
        <v>29.55</v>
      </c>
      <c r="AL41">
        <v>35.229999999999997</v>
      </c>
      <c r="AM41">
        <v>3.7</v>
      </c>
      <c r="AN41">
        <v>0</v>
      </c>
      <c r="AO41">
        <v>1.0215000000000001</v>
      </c>
      <c r="AP41" s="1">
        <v>2120.02</v>
      </c>
      <c r="AQ41" s="1">
        <v>2902.51</v>
      </c>
      <c r="AR41" s="1">
        <v>7250.07</v>
      </c>
      <c r="AS41" s="1">
        <v>1544.42</v>
      </c>
      <c r="AT41">
        <v>693.4</v>
      </c>
      <c r="AU41" s="1">
        <v>14510.41</v>
      </c>
      <c r="AV41" s="1">
        <v>6968.88</v>
      </c>
      <c r="AW41">
        <v>0.37019999999999997</v>
      </c>
      <c r="AX41" s="1">
        <v>9350.42</v>
      </c>
      <c r="AY41">
        <v>0.49680000000000002</v>
      </c>
      <c r="AZ41" s="1">
        <v>1314.59</v>
      </c>
      <c r="BA41">
        <v>6.9800000000000001E-2</v>
      </c>
      <c r="BB41" s="1">
        <v>1188.51</v>
      </c>
      <c r="BC41">
        <v>6.3100000000000003E-2</v>
      </c>
      <c r="BD41" s="1">
        <v>18822.400000000001</v>
      </c>
      <c r="BE41" s="1">
        <v>2911.14</v>
      </c>
      <c r="BF41">
        <v>0.64859999999999995</v>
      </c>
      <c r="BG41">
        <v>0.59499999999999997</v>
      </c>
      <c r="BH41">
        <v>0.23139999999999999</v>
      </c>
      <c r="BI41">
        <v>0.1191</v>
      </c>
      <c r="BJ41">
        <v>3.4500000000000003E-2</v>
      </c>
      <c r="BK41">
        <v>0.02</v>
      </c>
    </row>
    <row r="42" spans="1:63" x14ac:dyDescent="0.25">
      <c r="A42" t="s">
        <v>42</v>
      </c>
      <c r="B42">
        <v>43612</v>
      </c>
      <c r="C42">
        <v>21</v>
      </c>
      <c r="D42">
        <v>273.02</v>
      </c>
      <c r="E42" s="1">
        <v>5733.36</v>
      </c>
      <c r="F42" s="1">
        <v>5330.09</v>
      </c>
      <c r="G42">
        <v>4.8399999999999999E-2</v>
      </c>
      <c r="H42">
        <v>1.9E-3</v>
      </c>
      <c r="I42">
        <v>5.8500000000000003E-2</v>
      </c>
      <c r="J42">
        <v>3.0000000000000001E-3</v>
      </c>
      <c r="K42">
        <v>9.5100000000000004E-2</v>
      </c>
      <c r="L42">
        <v>0.72950000000000004</v>
      </c>
      <c r="M42">
        <v>6.3600000000000004E-2</v>
      </c>
      <c r="N42">
        <v>0.25650000000000001</v>
      </c>
      <c r="O42">
        <v>2.3199999999999998E-2</v>
      </c>
      <c r="P42">
        <v>0.1724</v>
      </c>
      <c r="Q42" s="1">
        <v>76895.899999999994</v>
      </c>
      <c r="R42">
        <v>6.6799999999999998E-2</v>
      </c>
      <c r="S42">
        <v>8.5599999999999996E-2</v>
      </c>
      <c r="T42">
        <v>0.84760000000000002</v>
      </c>
      <c r="U42">
        <v>49</v>
      </c>
      <c r="V42" s="1">
        <v>95353.35</v>
      </c>
      <c r="W42">
        <v>114.6</v>
      </c>
      <c r="X42" s="1">
        <v>254166.89</v>
      </c>
      <c r="Y42">
        <v>0.63070000000000004</v>
      </c>
      <c r="Z42">
        <v>0.32919999999999999</v>
      </c>
      <c r="AA42">
        <v>0.04</v>
      </c>
      <c r="AB42">
        <v>0.36930000000000002</v>
      </c>
      <c r="AC42">
        <v>254.17</v>
      </c>
      <c r="AD42" s="1">
        <v>11791.75</v>
      </c>
      <c r="AE42" s="1">
        <v>1084.8499999999999</v>
      </c>
      <c r="AF42" s="1">
        <v>238421.46</v>
      </c>
      <c r="AG42">
        <v>516</v>
      </c>
      <c r="AH42" s="1">
        <v>38498</v>
      </c>
      <c r="AI42" s="1">
        <v>55680</v>
      </c>
      <c r="AJ42">
        <v>78.5</v>
      </c>
      <c r="AK42">
        <v>41.73</v>
      </c>
      <c r="AL42">
        <v>51.43</v>
      </c>
      <c r="AM42">
        <v>4.05</v>
      </c>
      <c r="AN42">
        <v>0</v>
      </c>
      <c r="AO42">
        <v>1.0720000000000001</v>
      </c>
      <c r="AP42" s="1">
        <v>2016.85</v>
      </c>
      <c r="AQ42" s="1">
        <v>2484.67</v>
      </c>
      <c r="AR42" s="1">
        <v>9136.76</v>
      </c>
      <c r="AS42" s="1">
        <v>1057.4000000000001</v>
      </c>
      <c r="AT42">
        <v>407.82</v>
      </c>
      <c r="AU42" s="1">
        <v>15103.49</v>
      </c>
      <c r="AV42" s="1">
        <v>3916.7</v>
      </c>
      <c r="AW42">
        <v>0.23619999999999999</v>
      </c>
      <c r="AX42" s="1">
        <v>10854.2</v>
      </c>
      <c r="AY42">
        <v>0.65469999999999995</v>
      </c>
      <c r="AZ42">
        <v>994.02</v>
      </c>
      <c r="BA42">
        <v>0.06</v>
      </c>
      <c r="BB42">
        <v>814.75</v>
      </c>
      <c r="BC42">
        <v>4.9099999999999998E-2</v>
      </c>
      <c r="BD42" s="1">
        <v>16579.669999999998</v>
      </c>
      <c r="BE42" s="1">
        <v>1374.38</v>
      </c>
      <c r="BF42">
        <v>0.25269999999999998</v>
      </c>
      <c r="BG42">
        <v>0.55930000000000002</v>
      </c>
      <c r="BH42">
        <v>0.28210000000000002</v>
      </c>
      <c r="BI42">
        <v>0.1186</v>
      </c>
      <c r="BJ42">
        <v>2.4199999999999999E-2</v>
      </c>
      <c r="BK42">
        <v>1.5800000000000002E-2</v>
      </c>
    </row>
    <row r="43" spans="1:63" x14ac:dyDescent="0.25">
      <c r="A43" t="s">
        <v>43</v>
      </c>
      <c r="B43">
        <v>47167</v>
      </c>
      <c r="C43">
        <v>118</v>
      </c>
      <c r="D43">
        <v>10.89</v>
      </c>
      <c r="E43" s="1">
        <v>1284.8800000000001</v>
      </c>
      <c r="F43" s="1">
        <v>1301</v>
      </c>
      <c r="G43">
        <v>5.4000000000000003E-3</v>
      </c>
      <c r="H43">
        <v>0</v>
      </c>
      <c r="I43">
        <v>3.8E-3</v>
      </c>
      <c r="J43">
        <v>8.0000000000000004E-4</v>
      </c>
      <c r="K43">
        <v>1.23E-2</v>
      </c>
      <c r="L43">
        <v>0.95469999999999999</v>
      </c>
      <c r="M43">
        <v>2.3099999999999999E-2</v>
      </c>
      <c r="N43">
        <v>0.20880000000000001</v>
      </c>
      <c r="O43">
        <v>8.0000000000000004E-4</v>
      </c>
      <c r="P43">
        <v>0.1293</v>
      </c>
      <c r="Q43" s="1">
        <v>64033.82</v>
      </c>
      <c r="R43">
        <v>0.18890000000000001</v>
      </c>
      <c r="S43">
        <v>0.26669999999999999</v>
      </c>
      <c r="T43">
        <v>0.5444</v>
      </c>
      <c r="U43">
        <v>8</v>
      </c>
      <c r="V43" s="1">
        <v>84298.38</v>
      </c>
      <c r="W43">
        <v>156.77000000000001</v>
      </c>
      <c r="X43" s="1">
        <v>295370.48</v>
      </c>
      <c r="Y43">
        <v>0.86060000000000003</v>
      </c>
      <c r="Z43">
        <v>0.1019</v>
      </c>
      <c r="AA43">
        <v>3.7499999999999999E-2</v>
      </c>
      <c r="AB43">
        <v>0.1394</v>
      </c>
      <c r="AC43">
        <v>295.37</v>
      </c>
      <c r="AD43" s="1">
        <v>6746.82</v>
      </c>
      <c r="AE43">
        <v>739.45</v>
      </c>
      <c r="AF43" s="1">
        <v>269077.06</v>
      </c>
      <c r="AG43">
        <v>556</v>
      </c>
      <c r="AH43" s="1">
        <v>36914</v>
      </c>
      <c r="AI43" s="1">
        <v>62634</v>
      </c>
      <c r="AJ43">
        <v>51.3</v>
      </c>
      <c r="AK43">
        <v>21.5</v>
      </c>
      <c r="AL43">
        <v>23.7</v>
      </c>
      <c r="AM43">
        <v>4.5</v>
      </c>
      <c r="AN43" s="1">
        <v>2387.39</v>
      </c>
      <c r="AO43">
        <v>1.1559999999999999</v>
      </c>
      <c r="AP43" s="1">
        <v>1456.88</v>
      </c>
      <c r="AQ43" s="1">
        <v>2292</v>
      </c>
      <c r="AR43" s="1">
        <v>6744.42</v>
      </c>
      <c r="AS43" s="1">
        <v>1255.28</v>
      </c>
      <c r="AT43">
        <v>342.47</v>
      </c>
      <c r="AU43" s="1">
        <v>12091.05</v>
      </c>
      <c r="AV43" s="1">
        <v>4645.76</v>
      </c>
      <c r="AW43">
        <v>0.29820000000000002</v>
      </c>
      <c r="AX43" s="1">
        <v>7852.04</v>
      </c>
      <c r="AY43">
        <v>0.504</v>
      </c>
      <c r="AZ43" s="1">
        <v>2131.8000000000002</v>
      </c>
      <c r="BA43">
        <v>0.1368</v>
      </c>
      <c r="BB43">
        <v>949.92</v>
      </c>
      <c r="BC43">
        <v>6.0999999999999999E-2</v>
      </c>
      <c r="BD43" s="1">
        <v>15579.52</v>
      </c>
      <c r="BE43" s="1">
        <v>4105.17</v>
      </c>
      <c r="BF43">
        <v>0.66110000000000002</v>
      </c>
      <c r="BG43">
        <v>0.51739999999999997</v>
      </c>
      <c r="BH43">
        <v>0.20130000000000001</v>
      </c>
      <c r="BI43">
        <v>0.2442</v>
      </c>
      <c r="BJ43">
        <v>2.1999999999999999E-2</v>
      </c>
      <c r="BK43">
        <v>1.5100000000000001E-2</v>
      </c>
    </row>
    <row r="44" spans="1:63" x14ac:dyDescent="0.25">
      <c r="A44" t="s">
        <v>44</v>
      </c>
      <c r="B44">
        <v>46854</v>
      </c>
      <c r="C44">
        <v>46</v>
      </c>
      <c r="D44">
        <v>16.54</v>
      </c>
      <c r="E44">
        <v>760.62</v>
      </c>
      <c r="F44">
        <v>750.58</v>
      </c>
      <c r="G44">
        <v>1.2999999999999999E-3</v>
      </c>
      <c r="H44">
        <v>0</v>
      </c>
      <c r="I44">
        <v>8.0000000000000002E-3</v>
      </c>
      <c r="J44">
        <v>0</v>
      </c>
      <c r="K44">
        <v>9.2999999999999992E-3</v>
      </c>
      <c r="L44">
        <v>0.9587</v>
      </c>
      <c r="M44">
        <v>2.2599999999999999E-2</v>
      </c>
      <c r="N44">
        <v>0.41289999999999999</v>
      </c>
      <c r="O44">
        <v>0</v>
      </c>
      <c r="P44">
        <v>0.19170000000000001</v>
      </c>
      <c r="Q44" s="1">
        <v>60781.91</v>
      </c>
      <c r="R44">
        <v>0.42620000000000002</v>
      </c>
      <c r="S44">
        <v>0.34429999999999999</v>
      </c>
      <c r="T44">
        <v>0.22950000000000001</v>
      </c>
      <c r="U44">
        <v>7</v>
      </c>
      <c r="V44" s="1">
        <v>88821.57</v>
      </c>
      <c r="W44">
        <v>106.65</v>
      </c>
      <c r="X44" s="1">
        <v>335238.23</v>
      </c>
      <c r="Y44">
        <v>0.43409999999999999</v>
      </c>
      <c r="Z44">
        <v>2.9499999999999998E-2</v>
      </c>
      <c r="AA44">
        <v>0.5363</v>
      </c>
      <c r="AB44">
        <v>0.56589999999999996</v>
      </c>
      <c r="AC44">
        <v>335.24</v>
      </c>
      <c r="AD44" s="1">
        <v>11704.22</v>
      </c>
      <c r="AE44">
        <v>421.39</v>
      </c>
      <c r="AF44" s="1">
        <v>199161.72</v>
      </c>
      <c r="AG44">
        <v>449</v>
      </c>
      <c r="AH44" s="1">
        <v>36191</v>
      </c>
      <c r="AI44" s="1">
        <v>56243</v>
      </c>
      <c r="AJ44">
        <v>45.89</v>
      </c>
      <c r="AK44">
        <v>21.98</v>
      </c>
      <c r="AL44">
        <v>25.63</v>
      </c>
      <c r="AM44">
        <v>5.2</v>
      </c>
      <c r="AN44" s="1">
        <v>2749.8</v>
      </c>
      <c r="AO44">
        <v>1.7206999999999999</v>
      </c>
      <c r="AP44" s="1">
        <v>2617.91</v>
      </c>
      <c r="AQ44" s="1">
        <v>3477.97</v>
      </c>
      <c r="AR44" s="1">
        <v>8381.9</v>
      </c>
      <c r="AS44">
        <v>750.1</v>
      </c>
      <c r="AT44">
        <v>366.72</v>
      </c>
      <c r="AU44" s="1">
        <v>15594.61</v>
      </c>
      <c r="AV44" s="1">
        <v>6641.46</v>
      </c>
      <c r="AW44">
        <v>0.2893</v>
      </c>
      <c r="AX44" s="1">
        <v>13587.34</v>
      </c>
      <c r="AY44">
        <v>0.59179999999999999</v>
      </c>
      <c r="AZ44" s="1">
        <v>1110.57</v>
      </c>
      <c r="BA44">
        <v>4.8399999999999999E-2</v>
      </c>
      <c r="BB44" s="1">
        <v>1620.82</v>
      </c>
      <c r="BC44">
        <v>7.0599999999999996E-2</v>
      </c>
      <c r="BD44" s="1">
        <v>22960.19</v>
      </c>
      <c r="BE44" s="1">
        <v>6177.5</v>
      </c>
      <c r="BF44">
        <v>1.8546</v>
      </c>
      <c r="BG44">
        <v>0.48470000000000002</v>
      </c>
      <c r="BH44">
        <v>0.253</v>
      </c>
      <c r="BI44">
        <v>0.21890000000000001</v>
      </c>
      <c r="BJ44">
        <v>2.9600000000000001E-2</v>
      </c>
      <c r="BK44">
        <v>1.37E-2</v>
      </c>
    </row>
    <row r="45" spans="1:63" x14ac:dyDescent="0.25">
      <c r="A45" t="s">
        <v>45</v>
      </c>
      <c r="B45">
        <v>48611</v>
      </c>
      <c r="C45">
        <v>34</v>
      </c>
      <c r="D45">
        <v>50.73</v>
      </c>
      <c r="E45" s="1">
        <v>1724.76</v>
      </c>
      <c r="F45" s="1">
        <v>1570.73</v>
      </c>
      <c r="G45">
        <v>5.1000000000000004E-3</v>
      </c>
      <c r="H45">
        <v>0</v>
      </c>
      <c r="I45">
        <v>1.4E-2</v>
      </c>
      <c r="J45">
        <v>5.9999999999999995E-4</v>
      </c>
      <c r="K45">
        <v>2.1700000000000001E-2</v>
      </c>
      <c r="L45">
        <v>0.92869999999999997</v>
      </c>
      <c r="M45">
        <v>2.9899999999999999E-2</v>
      </c>
      <c r="N45">
        <v>0.22520000000000001</v>
      </c>
      <c r="O45">
        <v>0.11409999999999999</v>
      </c>
      <c r="P45">
        <v>6.7900000000000002E-2</v>
      </c>
      <c r="Q45" s="1">
        <v>55108.12</v>
      </c>
      <c r="R45">
        <v>0.13039999999999999</v>
      </c>
      <c r="S45">
        <v>0.29349999999999998</v>
      </c>
      <c r="T45">
        <v>0.57609999999999995</v>
      </c>
      <c r="U45">
        <v>16</v>
      </c>
      <c r="V45" s="1">
        <v>59849.3</v>
      </c>
      <c r="W45">
        <v>103.76</v>
      </c>
      <c r="X45" s="1">
        <v>99703.5</v>
      </c>
      <c r="Y45">
        <v>0.87439999999999996</v>
      </c>
      <c r="Z45">
        <v>9.9199999999999997E-2</v>
      </c>
      <c r="AA45">
        <v>2.64E-2</v>
      </c>
      <c r="AB45">
        <v>0.12559999999999999</v>
      </c>
      <c r="AC45">
        <v>99.7</v>
      </c>
      <c r="AD45" s="1">
        <v>2623.43</v>
      </c>
      <c r="AE45">
        <v>551.58000000000004</v>
      </c>
      <c r="AF45" s="1">
        <v>107050.51</v>
      </c>
      <c r="AG45">
        <v>95</v>
      </c>
      <c r="AH45" s="1">
        <v>47974</v>
      </c>
      <c r="AI45" s="1">
        <v>74750</v>
      </c>
      <c r="AJ45">
        <v>52.28</v>
      </c>
      <c r="AK45">
        <v>25.35</v>
      </c>
      <c r="AL45">
        <v>27.83</v>
      </c>
      <c r="AM45">
        <v>4.5</v>
      </c>
      <c r="AN45" s="1">
        <v>1105.03</v>
      </c>
      <c r="AO45">
        <v>0.60260000000000002</v>
      </c>
      <c r="AP45" s="1">
        <v>1281.96</v>
      </c>
      <c r="AQ45" s="1">
        <v>1763.75</v>
      </c>
      <c r="AR45" s="1">
        <v>5710.99</v>
      </c>
      <c r="AS45">
        <v>608.5</v>
      </c>
      <c r="AT45">
        <v>193.87</v>
      </c>
      <c r="AU45" s="1">
        <v>9559.08</v>
      </c>
      <c r="AV45" s="1">
        <v>3908.38</v>
      </c>
      <c r="AW45">
        <v>0.38190000000000002</v>
      </c>
      <c r="AX45" s="1">
        <v>3563.49</v>
      </c>
      <c r="AY45">
        <v>0.34820000000000001</v>
      </c>
      <c r="AZ45" s="1">
        <v>2025.1</v>
      </c>
      <c r="BA45">
        <v>0.19789999999999999</v>
      </c>
      <c r="BB45">
        <v>738.15</v>
      </c>
      <c r="BC45">
        <v>7.2099999999999997E-2</v>
      </c>
      <c r="BD45" s="1">
        <v>10235.120000000001</v>
      </c>
      <c r="BE45" s="1">
        <v>2765.19</v>
      </c>
      <c r="BF45">
        <v>0.66879999999999995</v>
      </c>
      <c r="BG45">
        <v>0.52149999999999996</v>
      </c>
      <c r="BH45">
        <v>0.22439999999999999</v>
      </c>
      <c r="BI45">
        <v>0.20730000000000001</v>
      </c>
      <c r="BJ45">
        <v>3.4000000000000002E-2</v>
      </c>
      <c r="BK45">
        <v>1.2800000000000001E-2</v>
      </c>
    </row>
    <row r="46" spans="1:63" x14ac:dyDescent="0.25">
      <c r="A46" t="s">
        <v>46</v>
      </c>
      <c r="B46">
        <v>46318</v>
      </c>
      <c r="C46">
        <v>48</v>
      </c>
      <c r="D46">
        <v>31.55</v>
      </c>
      <c r="E46" s="1">
        <v>1514.19</v>
      </c>
      <c r="F46" s="1">
        <v>1399.65</v>
      </c>
      <c r="G46">
        <v>0</v>
      </c>
      <c r="H46">
        <v>1.4E-3</v>
      </c>
      <c r="I46">
        <v>2.8999999999999998E-3</v>
      </c>
      <c r="J46">
        <v>0</v>
      </c>
      <c r="K46">
        <v>2.4299999999999999E-2</v>
      </c>
      <c r="L46">
        <v>0.95209999999999995</v>
      </c>
      <c r="M46">
        <v>1.9300000000000001E-2</v>
      </c>
      <c r="N46">
        <v>0.36049999999999999</v>
      </c>
      <c r="O46">
        <v>2.0999999999999999E-3</v>
      </c>
      <c r="P46">
        <v>0.18129999999999999</v>
      </c>
      <c r="Q46" s="1">
        <v>60640.55</v>
      </c>
      <c r="R46">
        <v>0.25230000000000002</v>
      </c>
      <c r="S46">
        <v>0.17760000000000001</v>
      </c>
      <c r="T46">
        <v>0.57010000000000005</v>
      </c>
      <c r="U46">
        <v>10</v>
      </c>
      <c r="V46" s="1">
        <v>90359.5</v>
      </c>
      <c r="W46">
        <v>141.68</v>
      </c>
      <c r="X46" s="1">
        <v>132734.17000000001</v>
      </c>
      <c r="Y46">
        <v>0.90529999999999999</v>
      </c>
      <c r="Z46">
        <v>6.08E-2</v>
      </c>
      <c r="AA46">
        <v>3.39E-2</v>
      </c>
      <c r="AB46">
        <v>9.4700000000000006E-2</v>
      </c>
      <c r="AC46">
        <v>132.72999999999999</v>
      </c>
      <c r="AD46" s="1">
        <v>3866.58</v>
      </c>
      <c r="AE46">
        <v>372.52</v>
      </c>
      <c r="AF46" s="1">
        <v>124256.9</v>
      </c>
      <c r="AG46">
        <v>143</v>
      </c>
      <c r="AH46" s="1">
        <v>35662</v>
      </c>
      <c r="AI46" s="1">
        <v>53809</v>
      </c>
      <c r="AJ46">
        <v>44.62</v>
      </c>
      <c r="AK46">
        <v>28.31</v>
      </c>
      <c r="AL46">
        <v>32.69</v>
      </c>
      <c r="AM46">
        <v>3.7</v>
      </c>
      <c r="AN46">
        <v>0</v>
      </c>
      <c r="AO46">
        <v>1.0640000000000001</v>
      </c>
      <c r="AP46" s="1">
        <v>1442.91</v>
      </c>
      <c r="AQ46" s="1">
        <v>2045.4</v>
      </c>
      <c r="AR46" s="1">
        <v>6605.83</v>
      </c>
      <c r="AS46">
        <v>495.25</v>
      </c>
      <c r="AT46">
        <v>139.05000000000001</v>
      </c>
      <c r="AU46" s="1">
        <v>10728.43</v>
      </c>
      <c r="AV46" s="1">
        <v>7700.16</v>
      </c>
      <c r="AW46">
        <v>0.57630000000000003</v>
      </c>
      <c r="AX46" s="1">
        <v>3392.28</v>
      </c>
      <c r="AY46">
        <v>0.25390000000000001</v>
      </c>
      <c r="AZ46" s="1">
        <v>1128.21</v>
      </c>
      <c r="BA46">
        <v>8.4400000000000003E-2</v>
      </c>
      <c r="BB46" s="1">
        <v>1140.44</v>
      </c>
      <c r="BC46">
        <v>8.5400000000000004E-2</v>
      </c>
      <c r="BD46" s="1">
        <v>13361.09</v>
      </c>
      <c r="BE46" s="1">
        <v>6793.72</v>
      </c>
      <c r="BF46">
        <v>2.2092000000000001</v>
      </c>
      <c r="BG46">
        <v>0.52829999999999999</v>
      </c>
      <c r="BH46">
        <v>0.22620000000000001</v>
      </c>
      <c r="BI46">
        <v>0.20799999999999999</v>
      </c>
      <c r="BJ46">
        <v>2.6800000000000001E-2</v>
      </c>
      <c r="BK46">
        <v>1.0699999999999999E-2</v>
      </c>
    </row>
    <row r="47" spans="1:63" x14ac:dyDescent="0.25">
      <c r="A47" t="s">
        <v>47</v>
      </c>
      <c r="B47">
        <v>43620</v>
      </c>
      <c r="C47">
        <v>2</v>
      </c>
      <c r="D47" s="1">
        <v>1215.27</v>
      </c>
      <c r="E47" s="1">
        <v>2430.5300000000002</v>
      </c>
      <c r="F47" s="1">
        <v>2380.0500000000002</v>
      </c>
      <c r="G47">
        <v>2.0199999999999999E-2</v>
      </c>
      <c r="H47">
        <v>0</v>
      </c>
      <c r="I47">
        <v>5.8799999999999998E-2</v>
      </c>
      <c r="J47">
        <v>4.0000000000000002E-4</v>
      </c>
      <c r="K47">
        <v>4.0300000000000002E-2</v>
      </c>
      <c r="L47">
        <v>0.81510000000000005</v>
      </c>
      <c r="M47">
        <v>6.5100000000000005E-2</v>
      </c>
      <c r="N47">
        <v>5.8299999999999998E-2</v>
      </c>
      <c r="O47">
        <v>9.2999999999999992E-3</v>
      </c>
      <c r="P47">
        <v>0.15529999999999999</v>
      </c>
      <c r="Q47" s="1">
        <v>83377.789999999994</v>
      </c>
      <c r="R47">
        <v>0.1077</v>
      </c>
      <c r="S47">
        <v>0.23080000000000001</v>
      </c>
      <c r="T47">
        <v>0.66149999999999998</v>
      </c>
      <c r="U47">
        <v>16</v>
      </c>
      <c r="V47" s="1">
        <v>116809.25</v>
      </c>
      <c r="W47">
        <v>151.91</v>
      </c>
      <c r="X47" s="1">
        <v>272170.59999999998</v>
      </c>
      <c r="Y47">
        <v>0.95340000000000003</v>
      </c>
      <c r="Z47">
        <v>3.5900000000000001E-2</v>
      </c>
      <c r="AA47">
        <v>1.06E-2</v>
      </c>
      <c r="AB47">
        <v>4.6600000000000003E-2</v>
      </c>
      <c r="AC47">
        <v>272.17</v>
      </c>
      <c r="AD47" s="1">
        <v>12028.8</v>
      </c>
      <c r="AE47" s="1">
        <v>1270.08</v>
      </c>
      <c r="AF47" s="1">
        <v>242375.42</v>
      </c>
      <c r="AG47">
        <v>524</v>
      </c>
      <c r="AH47" s="1">
        <v>66811</v>
      </c>
      <c r="AI47" s="1">
        <v>173010</v>
      </c>
      <c r="AJ47">
        <v>116.9</v>
      </c>
      <c r="AK47">
        <v>42.78</v>
      </c>
      <c r="AL47">
        <v>60.2</v>
      </c>
      <c r="AM47">
        <v>5.7</v>
      </c>
      <c r="AN47" s="1">
        <v>3447.09</v>
      </c>
      <c r="AO47">
        <v>0.93240000000000001</v>
      </c>
      <c r="AP47" s="1">
        <v>2307.14</v>
      </c>
      <c r="AQ47" s="1">
        <v>2369.48</v>
      </c>
      <c r="AR47" s="1">
        <v>10251.08</v>
      </c>
      <c r="AS47" s="1">
        <v>1108.21</v>
      </c>
      <c r="AT47">
        <v>766.05</v>
      </c>
      <c r="AU47" s="1">
        <v>16801.96</v>
      </c>
      <c r="AV47" s="1">
        <v>3254.24</v>
      </c>
      <c r="AW47">
        <v>0.1681</v>
      </c>
      <c r="AX47" s="1">
        <v>14965.22</v>
      </c>
      <c r="AY47">
        <v>0.77290000000000003</v>
      </c>
      <c r="AZ47">
        <v>461.14</v>
      </c>
      <c r="BA47">
        <v>2.3800000000000002E-2</v>
      </c>
      <c r="BB47">
        <v>680.7</v>
      </c>
      <c r="BC47">
        <v>3.5200000000000002E-2</v>
      </c>
      <c r="BD47" s="1">
        <v>19361.3</v>
      </c>
      <c r="BE47" s="1">
        <v>1620.53</v>
      </c>
      <c r="BF47">
        <v>0.13650000000000001</v>
      </c>
      <c r="BG47">
        <v>0.56020000000000003</v>
      </c>
      <c r="BH47">
        <v>0.22869999999999999</v>
      </c>
      <c r="BI47">
        <v>0.16059999999999999</v>
      </c>
      <c r="BJ47">
        <v>3.6400000000000002E-2</v>
      </c>
      <c r="BK47">
        <v>1.4E-2</v>
      </c>
    </row>
    <row r="48" spans="1:63" x14ac:dyDescent="0.25">
      <c r="A48" t="s">
        <v>48</v>
      </c>
      <c r="B48">
        <v>46748</v>
      </c>
      <c r="C48">
        <v>109</v>
      </c>
      <c r="D48">
        <v>35.68</v>
      </c>
      <c r="E48" s="1">
        <v>3889.18</v>
      </c>
      <c r="F48" s="1">
        <v>3831.35</v>
      </c>
      <c r="G48">
        <v>1.38E-2</v>
      </c>
      <c r="H48">
        <v>2.9999999999999997E-4</v>
      </c>
      <c r="I48">
        <v>1.2500000000000001E-2</v>
      </c>
      <c r="J48">
        <v>1.2999999999999999E-3</v>
      </c>
      <c r="K48">
        <v>3.8100000000000002E-2</v>
      </c>
      <c r="L48">
        <v>0.89690000000000003</v>
      </c>
      <c r="M48">
        <v>3.7100000000000001E-2</v>
      </c>
      <c r="N48">
        <v>0.1673</v>
      </c>
      <c r="O48">
        <v>1.3299999999999999E-2</v>
      </c>
      <c r="P48">
        <v>0.1031</v>
      </c>
      <c r="Q48" s="1">
        <v>69284.240000000005</v>
      </c>
      <c r="R48">
        <v>0.1368</v>
      </c>
      <c r="S48">
        <v>0.3034</v>
      </c>
      <c r="T48">
        <v>0.55979999999999996</v>
      </c>
      <c r="U48">
        <v>21</v>
      </c>
      <c r="V48" s="1">
        <v>95705.43</v>
      </c>
      <c r="W48">
        <v>181.61</v>
      </c>
      <c r="X48" s="1">
        <v>295376.34999999998</v>
      </c>
      <c r="Y48">
        <v>0.81989999999999996</v>
      </c>
      <c r="Z48">
        <v>6.3500000000000001E-2</v>
      </c>
      <c r="AA48">
        <v>0.1166</v>
      </c>
      <c r="AB48">
        <v>0.18010000000000001</v>
      </c>
      <c r="AC48">
        <v>295.38</v>
      </c>
      <c r="AD48" s="1">
        <v>8244.2800000000007</v>
      </c>
      <c r="AE48">
        <v>848.47</v>
      </c>
      <c r="AF48" s="1">
        <v>267023.53000000003</v>
      </c>
      <c r="AG48">
        <v>554</v>
      </c>
      <c r="AH48" s="1">
        <v>53360</v>
      </c>
      <c r="AI48" s="1">
        <v>104606</v>
      </c>
      <c r="AJ48">
        <v>36.119999999999997</v>
      </c>
      <c r="AK48">
        <v>26.82</v>
      </c>
      <c r="AL48">
        <v>26.93</v>
      </c>
      <c r="AM48">
        <v>4.5999999999999996</v>
      </c>
      <c r="AN48" s="1">
        <v>2078.98</v>
      </c>
      <c r="AO48">
        <v>0.90090000000000003</v>
      </c>
      <c r="AP48" s="1">
        <v>1591.93</v>
      </c>
      <c r="AQ48" s="1">
        <v>2208.14</v>
      </c>
      <c r="AR48" s="1">
        <v>7225.12</v>
      </c>
      <c r="AS48">
        <v>525.17999999999995</v>
      </c>
      <c r="AT48">
        <v>196.82</v>
      </c>
      <c r="AU48" s="1">
        <v>11747.18</v>
      </c>
      <c r="AV48" s="1">
        <v>2705.14</v>
      </c>
      <c r="AW48">
        <v>0.21429999999999999</v>
      </c>
      <c r="AX48" s="1">
        <v>8811.51</v>
      </c>
      <c r="AY48">
        <v>0.69799999999999995</v>
      </c>
      <c r="AZ48">
        <v>526.86</v>
      </c>
      <c r="BA48">
        <v>4.1700000000000001E-2</v>
      </c>
      <c r="BB48">
        <v>579.76</v>
      </c>
      <c r="BC48">
        <v>4.5900000000000003E-2</v>
      </c>
      <c r="BD48" s="1">
        <v>12623.27</v>
      </c>
      <c r="BE48" s="1">
        <v>1191.77</v>
      </c>
      <c r="BF48">
        <v>0.15920000000000001</v>
      </c>
      <c r="BG48">
        <v>0.57950000000000002</v>
      </c>
      <c r="BH48">
        <v>0.25480000000000003</v>
      </c>
      <c r="BI48">
        <v>0.12870000000000001</v>
      </c>
      <c r="BJ48">
        <v>2.3599999999999999E-2</v>
      </c>
      <c r="BK48">
        <v>1.3299999999999999E-2</v>
      </c>
    </row>
    <row r="49" spans="1:63" x14ac:dyDescent="0.25">
      <c r="A49" t="s">
        <v>49</v>
      </c>
      <c r="B49">
        <v>48462</v>
      </c>
      <c r="C49">
        <v>114</v>
      </c>
      <c r="D49">
        <v>10.23</v>
      </c>
      <c r="E49" s="1">
        <v>1165.99</v>
      </c>
      <c r="F49">
        <v>955.65</v>
      </c>
      <c r="G49">
        <v>2.0999999999999999E-3</v>
      </c>
      <c r="H49">
        <v>0</v>
      </c>
      <c r="I49">
        <v>9.4000000000000004E-3</v>
      </c>
      <c r="J49">
        <v>0</v>
      </c>
      <c r="K49">
        <v>2.5100000000000001E-2</v>
      </c>
      <c r="L49">
        <v>0.94550000000000001</v>
      </c>
      <c r="M49">
        <v>1.78E-2</v>
      </c>
      <c r="N49">
        <v>0.30509999999999998</v>
      </c>
      <c r="O49">
        <v>3.0999999999999999E-3</v>
      </c>
      <c r="P49">
        <v>0.1668</v>
      </c>
      <c r="Q49" s="1">
        <v>58934.49</v>
      </c>
      <c r="R49">
        <v>0.1573</v>
      </c>
      <c r="S49">
        <v>0.17979999999999999</v>
      </c>
      <c r="T49">
        <v>0.66290000000000004</v>
      </c>
      <c r="U49">
        <v>12</v>
      </c>
      <c r="V49" s="1">
        <v>70105.67</v>
      </c>
      <c r="W49">
        <v>92.22</v>
      </c>
      <c r="X49" s="1">
        <v>219688.88</v>
      </c>
      <c r="Y49">
        <v>0.83930000000000005</v>
      </c>
      <c r="Z49">
        <v>4.1000000000000002E-2</v>
      </c>
      <c r="AA49">
        <v>0.1197</v>
      </c>
      <c r="AB49">
        <v>0.16070000000000001</v>
      </c>
      <c r="AC49">
        <v>219.69</v>
      </c>
      <c r="AD49" s="1">
        <v>7040.47</v>
      </c>
      <c r="AE49">
        <v>698.84</v>
      </c>
      <c r="AF49" s="1">
        <v>187861.38</v>
      </c>
      <c r="AG49">
        <v>408</v>
      </c>
      <c r="AH49" s="1">
        <v>37000</v>
      </c>
      <c r="AI49" s="1">
        <v>52456</v>
      </c>
      <c r="AJ49">
        <v>53.65</v>
      </c>
      <c r="AK49">
        <v>29.1</v>
      </c>
      <c r="AL49">
        <v>29.31</v>
      </c>
      <c r="AM49">
        <v>3.6</v>
      </c>
      <c r="AN49">
        <v>0</v>
      </c>
      <c r="AO49">
        <v>1.2045999999999999</v>
      </c>
      <c r="AP49" s="1">
        <v>1978.11</v>
      </c>
      <c r="AQ49" s="1">
        <v>3185.63</v>
      </c>
      <c r="AR49" s="1">
        <v>9360.1200000000008</v>
      </c>
      <c r="AS49">
        <v>796.62</v>
      </c>
      <c r="AT49">
        <v>170.29</v>
      </c>
      <c r="AU49" s="1">
        <v>15490.77</v>
      </c>
      <c r="AV49" s="1">
        <v>8818.7800000000007</v>
      </c>
      <c r="AW49">
        <v>0.47889999999999999</v>
      </c>
      <c r="AX49" s="1">
        <v>6877.8</v>
      </c>
      <c r="AY49">
        <v>0.3735</v>
      </c>
      <c r="AZ49" s="1">
        <v>1226.56</v>
      </c>
      <c r="BA49">
        <v>6.6600000000000006E-2</v>
      </c>
      <c r="BB49" s="1">
        <v>1493.09</v>
      </c>
      <c r="BC49">
        <v>8.1100000000000005E-2</v>
      </c>
      <c r="BD49" s="1">
        <v>18416.23</v>
      </c>
      <c r="BE49" s="1">
        <v>5617.44</v>
      </c>
      <c r="BF49">
        <v>1.4129</v>
      </c>
      <c r="BG49">
        <v>0.54669999999999996</v>
      </c>
      <c r="BH49">
        <v>0.25609999999999999</v>
      </c>
      <c r="BI49">
        <v>0.1457</v>
      </c>
      <c r="BJ49">
        <v>3.8800000000000001E-2</v>
      </c>
      <c r="BK49">
        <v>1.2699999999999999E-2</v>
      </c>
    </row>
    <row r="50" spans="1:63" x14ac:dyDescent="0.25">
      <c r="A50" t="s">
        <v>50</v>
      </c>
      <c r="B50">
        <v>46383</v>
      </c>
      <c r="C50">
        <v>70</v>
      </c>
      <c r="D50">
        <v>19.399999999999999</v>
      </c>
      <c r="E50" s="1">
        <v>1358.03</v>
      </c>
      <c r="F50" s="1">
        <v>1280.72</v>
      </c>
      <c r="G50">
        <v>2.3E-3</v>
      </c>
      <c r="H50">
        <v>8.0000000000000004E-4</v>
      </c>
      <c r="I50">
        <v>3.8999999999999998E-3</v>
      </c>
      <c r="J50">
        <v>8.0000000000000004E-4</v>
      </c>
      <c r="K50">
        <v>1.5599999999999999E-2</v>
      </c>
      <c r="L50">
        <v>0.95699999999999996</v>
      </c>
      <c r="M50">
        <v>1.95E-2</v>
      </c>
      <c r="N50">
        <v>0.29330000000000001</v>
      </c>
      <c r="O50">
        <v>8.0000000000000004E-4</v>
      </c>
      <c r="P50">
        <v>0.13719999999999999</v>
      </c>
      <c r="Q50" s="1">
        <v>59137.98</v>
      </c>
      <c r="R50">
        <v>0.1222</v>
      </c>
      <c r="S50">
        <v>0.26669999999999999</v>
      </c>
      <c r="T50">
        <v>0.61109999999999998</v>
      </c>
      <c r="U50">
        <v>16</v>
      </c>
      <c r="V50" s="1">
        <v>75759.63</v>
      </c>
      <c r="W50">
        <v>79.19</v>
      </c>
      <c r="X50" s="1">
        <v>135295.85999999999</v>
      </c>
      <c r="Y50">
        <v>0.84760000000000002</v>
      </c>
      <c r="Z50">
        <v>7.7299999999999994E-2</v>
      </c>
      <c r="AA50">
        <v>7.51E-2</v>
      </c>
      <c r="AB50">
        <v>0.15240000000000001</v>
      </c>
      <c r="AC50">
        <v>135.30000000000001</v>
      </c>
      <c r="AD50" s="1">
        <v>3137.32</v>
      </c>
      <c r="AE50">
        <v>363.74</v>
      </c>
      <c r="AF50" s="1">
        <v>121891.43</v>
      </c>
      <c r="AG50">
        <v>137</v>
      </c>
      <c r="AH50" s="1">
        <v>34641</v>
      </c>
      <c r="AI50" s="1">
        <v>50886</v>
      </c>
      <c r="AJ50">
        <v>33.299999999999997</v>
      </c>
      <c r="AK50">
        <v>22</v>
      </c>
      <c r="AL50">
        <v>26.4</v>
      </c>
      <c r="AM50">
        <v>4.0999999999999996</v>
      </c>
      <c r="AN50">
        <v>0</v>
      </c>
      <c r="AO50">
        <v>0.72789999999999999</v>
      </c>
      <c r="AP50" s="1">
        <v>1777.72</v>
      </c>
      <c r="AQ50" s="1">
        <v>2509.27</v>
      </c>
      <c r="AR50" s="1">
        <v>7158.41</v>
      </c>
      <c r="AS50">
        <v>650.88</v>
      </c>
      <c r="AT50">
        <v>183.43</v>
      </c>
      <c r="AU50" s="1">
        <v>12279.71</v>
      </c>
      <c r="AV50" s="1">
        <v>9491.67</v>
      </c>
      <c r="AW50">
        <v>0.66259999999999997</v>
      </c>
      <c r="AX50" s="1">
        <v>2625.08</v>
      </c>
      <c r="AY50">
        <v>0.18329999999999999</v>
      </c>
      <c r="AZ50" s="1">
        <v>1764.88</v>
      </c>
      <c r="BA50">
        <v>0.1232</v>
      </c>
      <c r="BB50">
        <v>442.22</v>
      </c>
      <c r="BC50">
        <v>3.09E-2</v>
      </c>
      <c r="BD50" s="1">
        <v>14323.85</v>
      </c>
      <c r="BE50" s="1">
        <v>8849.2199999999993</v>
      </c>
      <c r="BF50">
        <v>2.9336000000000002</v>
      </c>
      <c r="BG50">
        <v>0.48159999999999997</v>
      </c>
      <c r="BH50">
        <v>0.32400000000000001</v>
      </c>
      <c r="BI50">
        <v>0.1628</v>
      </c>
      <c r="BJ50">
        <v>1.7899999999999999E-2</v>
      </c>
      <c r="BK50">
        <v>1.37E-2</v>
      </c>
    </row>
    <row r="51" spans="1:63" x14ac:dyDescent="0.25">
      <c r="A51" t="s">
        <v>51</v>
      </c>
      <c r="B51">
        <v>46862</v>
      </c>
      <c r="C51">
        <v>54</v>
      </c>
      <c r="D51">
        <v>41.54</v>
      </c>
      <c r="E51" s="1">
        <v>2243.06</v>
      </c>
      <c r="F51" s="1">
        <v>2148.17</v>
      </c>
      <c r="G51">
        <v>1.9E-3</v>
      </c>
      <c r="H51">
        <v>0</v>
      </c>
      <c r="I51">
        <v>2.75E-2</v>
      </c>
      <c r="J51">
        <v>1.4E-3</v>
      </c>
      <c r="K51">
        <v>1.26E-2</v>
      </c>
      <c r="L51">
        <v>0.91710000000000003</v>
      </c>
      <c r="M51">
        <v>3.9600000000000003E-2</v>
      </c>
      <c r="N51">
        <v>0.1532</v>
      </c>
      <c r="O51">
        <v>3.5000000000000001E-3</v>
      </c>
      <c r="P51">
        <v>9.2799999999999994E-2</v>
      </c>
      <c r="Q51" s="1">
        <v>65533.62</v>
      </c>
      <c r="R51">
        <v>0.1704</v>
      </c>
      <c r="S51">
        <v>0.15559999999999999</v>
      </c>
      <c r="T51">
        <v>0.67410000000000003</v>
      </c>
      <c r="U51">
        <v>11</v>
      </c>
      <c r="V51" s="1">
        <v>101072.09</v>
      </c>
      <c r="W51">
        <v>198.03</v>
      </c>
      <c r="X51" s="1">
        <v>198808.89</v>
      </c>
      <c r="Y51">
        <v>0.84130000000000005</v>
      </c>
      <c r="Z51">
        <v>5.7099999999999998E-2</v>
      </c>
      <c r="AA51">
        <v>0.1016</v>
      </c>
      <c r="AB51">
        <v>0.15870000000000001</v>
      </c>
      <c r="AC51">
        <v>198.81</v>
      </c>
      <c r="AD51" s="1">
        <v>4863.1099999999997</v>
      </c>
      <c r="AE51">
        <v>541.92999999999995</v>
      </c>
      <c r="AF51" s="1">
        <v>190215.19</v>
      </c>
      <c r="AG51">
        <v>416</v>
      </c>
      <c r="AH51" s="1">
        <v>50079</v>
      </c>
      <c r="AI51" s="1">
        <v>79655</v>
      </c>
      <c r="AJ51">
        <v>44.3</v>
      </c>
      <c r="AK51">
        <v>22</v>
      </c>
      <c r="AL51">
        <v>25.42</v>
      </c>
      <c r="AM51">
        <v>5.0999999999999996</v>
      </c>
      <c r="AN51" s="1">
        <v>2377.6999999999998</v>
      </c>
      <c r="AO51">
        <v>1.0723</v>
      </c>
      <c r="AP51" s="1">
        <v>1627.98</v>
      </c>
      <c r="AQ51" s="1">
        <v>2056.1799999999998</v>
      </c>
      <c r="AR51" s="1">
        <v>5372.07</v>
      </c>
      <c r="AS51">
        <v>674.12</v>
      </c>
      <c r="AT51">
        <v>588.30999999999995</v>
      </c>
      <c r="AU51" s="1">
        <v>10318.66</v>
      </c>
      <c r="AV51" s="1">
        <v>3051.49</v>
      </c>
      <c r="AW51">
        <v>0.26769999999999999</v>
      </c>
      <c r="AX51" s="1">
        <v>6870.19</v>
      </c>
      <c r="AY51">
        <v>0.60270000000000001</v>
      </c>
      <c r="AZ51">
        <v>741.55</v>
      </c>
      <c r="BA51">
        <v>6.5100000000000005E-2</v>
      </c>
      <c r="BB51">
        <v>735.07</v>
      </c>
      <c r="BC51">
        <v>6.4500000000000002E-2</v>
      </c>
      <c r="BD51" s="1">
        <v>11398.3</v>
      </c>
      <c r="BE51" s="1">
        <v>2307.59</v>
      </c>
      <c r="BF51">
        <v>0.48949999999999999</v>
      </c>
      <c r="BG51">
        <v>0.53769999999999996</v>
      </c>
      <c r="BH51">
        <v>0.2208</v>
      </c>
      <c r="BI51">
        <v>0.15509999999999999</v>
      </c>
      <c r="BJ51">
        <v>5.2499999999999998E-2</v>
      </c>
      <c r="BK51">
        <v>3.39E-2</v>
      </c>
    </row>
    <row r="52" spans="1:63" x14ac:dyDescent="0.25">
      <c r="A52" t="s">
        <v>52</v>
      </c>
      <c r="B52">
        <v>49593</v>
      </c>
      <c r="C52">
        <v>84</v>
      </c>
      <c r="D52">
        <v>9.58</v>
      </c>
      <c r="E52">
        <v>804.3</v>
      </c>
      <c r="F52">
        <v>803.42</v>
      </c>
      <c r="G52">
        <v>2.5000000000000001E-3</v>
      </c>
      <c r="H52">
        <v>0</v>
      </c>
      <c r="I52">
        <v>3.7000000000000002E-3</v>
      </c>
      <c r="J52">
        <v>1.1999999999999999E-3</v>
      </c>
      <c r="K52">
        <v>2.5000000000000001E-3</v>
      </c>
      <c r="L52">
        <v>0.97889999999999999</v>
      </c>
      <c r="M52">
        <v>1.12E-2</v>
      </c>
      <c r="N52">
        <v>0.44969999999999999</v>
      </c>
      <c r="O52">
        <v>2.3E-3</v>
      </c>
      <c r="P52">
        <v>0.14499999999999999</v>
      </c>
      <c r="Q52" s="1">
        <v>52607.72</v>
      </c>
      <c r="R52">
        <v>0.20269999999999999</v>
      </c>
      <c r="S52">
        <v>0.18920000000000001</v>
      </c>
      <c r="T52">
        <v>0.60809999999999997</v>
      </c>
      <c r="U52">
        <v>7</v>
      </c>
      <c r="V52" s="1">
        <v>88716.09</v>
      </c>
      <c r="W52">
        <v>109.02</v>
      </c>
      <c r="X52" s="1">
        <v>112626.78</v>
      </c>
      <c r="Y52">
        <v>0.66510000000000002</v>
      </c>
      <c r="Z52">
        <v>1.9400000000000001E-2</v>
      </c>
      <c r="AA52">
        <v>0.31540000000000001</v>
      </c>
      <c r="AB52">
        <v>0.33489999999999998</v>
      </c>
      <c r="AC52">
        <v>112.63</v>
      </c>
      <c r="AD52" s="1">
        <v>2577.37</v>
      </c>
      <c r="AE52">
        <v>277.51</v>
      </c>
      <c r="AF52" s="1">
        <v>101322.98</v>
      </c>
      <c r="AG52">
        <v>83</v>
      </c>
      <c r="AH52" s="1">
        <v>35590</v>
      </c>
      <c r="AI52" s="1">
        <v>48167</v>
      </c>
      <c r="AJ52">
        <v>24.67</v>
      </c>
      <c r="AK52">
        <v>22.05</v>
      </c>
      <c r="AL52">
        <v>22.38</v>
      </c>
      <c r="AM52">
        <v>3.4</v>
      </c>
      <c r="AN52">
        <v>0</v>
      </c>
      <c r="AO52">
        <v>0.69179999999999997</v>
      </c>
      <c r="AP52" s="1">
        <v>1523.96</v>
      </c>
      <c r="AQ52" s="1">
        <v>2958.35</v>
      </c>
      <c r="AR52" s="1">
        <v>7117.97</v>
      </c>
      <c r="AS52">
        <v>487.56</v>
      </c>
      <c r="AT52">
        <v>473.41</v>
      </c>
      <c r="AU52" s="1">
        <v>12561.27</v>
      </c>
      <c r="AV52" s="1">
        <v>11455.13</v>
      </c>
      <c r="AW52">
        <v>0.66930000000000001</v>
      </c>
      <c r="AX52" s="1">
        <v>2165.71</v>
      </c>
      <c r="AY52">
        <v>0.1265</v>
      </c>
      <c r="AZ52" s="1">
        <v>1839.08</v>
      </c>
      <c r="BA52">
        <v>0.1075</v>
      </c>
      <c r="BB52" s="1">
        <v>1654.29</v>
      </c>
      <c r="BC52">
        <v>9.6699999999999994E-2</v>
      </c>
      <c r="BD52" s="1">
        <v>17114.21</v>
      </c>
      <c r="BE52" s="1">
        <v>10540.32</v>
      </c>
      <c r="BF52">
        <v>4.9602000000000004</v>
      </c>
      <c r="BG52">
        <v>0.50980000000000003</v>
      </c>
      <c r="BH52">
        <v>0.22939999999999999</v>
      </c>
      <c r="BI52">
        <v>0.20710000000000001</v>
      </c>
      <c r="BJ52">
        <v>4.2999999999999997E-2</v>
      </c>
      <c r="BK52">
        <v>1.0699999999999999E-2</v>
      </c>
    </row>
    <row r="53" spans="1:63" x14ac:dyDescent="0.25">
      <c r="A53" t="s">
        <v>53</v>
      </c>
      <c r="B53">
        <v>50096</v>
      </c>
      <c r="C53">
        <v>51</v>
      </c>
      <c r="D53">
        <v>4.29</v>
      </c>
      <c r="E53">
        <v>218.54</v>
      </c>
      <c r="F53">
        <v>216.91</v>
      </c>
      <c r="G53">
        <v>0</v>
      </c>
      <c r="H53">
        <v>0</v>
      </c>
      <c r="I53">
        <v>0</v>
      </c>
      <c r="J53">
        <v>0</v>
      </c>
      <c r="K53">
        <v>4.5999999999999999E-3</v>
      </c>
      <c r="L53">
        <v>0.93089999999999995</v>
      </c>
      <c r="M53">
        <v>6.4500000000000002E-2</v>
      </c>
      <c r="N53">
        <v>0.47399999999999998</v>
      </c>
      <c r="O53">
        <v>7.3700000000000002E-2</v>
      </c>
      <c r="P53">
        <v>0.21729999999999999</v>
      </c>
      <c r="Q53" s="1">
        <v>40213.370000000003</v>
      </c>
      <c r="R53">
        <v>0.26829999999999998</v>
      </c>
      <c r="S53">
        <v>0.29270000000000002</v>
      </c>
      <c r="T53">
        <v>0.439</v>
      </c>
      <c r="U53">
        <v>3</v>
      </c>
      <c r="V53" s="1">
        <v>53781.05</v>
      </c>
      <c r="W53">
        <v>70.400000000000006</v>
      </c>
      <c r="X53" s="1">
        <v>316431.73</v>
      </c>
      <c r="Y53">
        <v>0.92079999999999995</v>
      </c>
      <c r="Z53">
        <v>3.4299999999999997E-2</v>
      </c>
      <c r="AA53">
        <v>4.4900000000000002E-2</v>
      </c>
      <c r="AB53">
        <v>7.9200000000000007E-2</v>
      </c>
      <c r="AC53">
        <v>316.43</v>
      </c>
      <c r="AD53" s="1">
        <v>8291.34</v>
      </c>
      <c r="AE53">
        <v>886.18</v>
      </c>
      <c r="AF53" s="1">
        <v>261729.99</v>
      </c>
      <c r="AG53">
        <v>548</v>
      </c>
      <c r="AH53" s="1">
        <v>17288</v>
      </c>
      <c r="AI53" s="1">
        <v>45543</v>
      </c>
      <c r="AJ53">
        <v>53.55</v>
      </c>
      <c r="AK53">
        <v>24.55</v>
      </c>
      <c r="AL53">
        <v>34.78</v>
      </c>
      <c r="AM53">
        <v>4.7</v>
      </c>
      <c r="AN53">
        <v>0</v>
      </c>
      <c r="AO53">
        <v>1.9741</v>
      </c>
      <c r="AP53" s="1">
        <v>3056.45</v>
      </c>
      <c r="AQ53" s="1">
        <v>3464.17</v>
      </c>
      <c r="AR53" s="1">
        <v>11198.99</v>
      </c>
      <c r="AS53">
        <v>913.55</v>
      </c>
      <c r="AT53">
        <v>539.64</v>
      </c>
      <c r="AU53" s="1">
        <v>19172.79</v>
      </c>
      <c r="AV53" s="1">
        <v>8472.4</v>
      </c>
      <c r="AW53">
        <v>0.3871</v>
      </c>
      <c r="AX53" s="1">
        <v>6649.2</v>
      </c>
      <c r="AY53">
        <v>0.30380000000000001</v>
      </c>
      <c r="AZ53" s="1">
        <v>1785.61</v>
      </c>
      <c r="BA53">
        <v>8.1600000000000006E-2</v>
      </c>
      <c r="BB53" s="1">
        <v>4980.08</v>
      </c>
      <c r="BC53">
        <v>0.22750000000000001</v>
      </c>
      <c r="BD53" s="1">
        <v>21887.29</v>
      </c>
      <c r="BE53" s="1">
        <v>6394.68</v>
      </c>
      <c r="BF53">
        <v>1.7770999999999999</v>
      </c>
      <c r="BG53">
        <v>0.48449999999999999</v>
      </c>
      <c r="BH53">
        <v>0.22969999999999999</v>
      </c>
      <c r="BI53">
        <v>0.218</v>
      </c>
      <c r="BJ53">
        <v>4.1200000000000001E-2</v>
      </c>
      <c r="BK53">
        <v>2.6599999999999999E-2</v>
      </c>
    </row>
    <row r="54" spans="1:63" x14ac:dyDescent="0.25">
      <c r="A54" t="s">
        <v>54</v>
      </c>
      <c r="B54">
        <v>45211</v>
      </c>
      <c r="C54">
        <v>53</v>
      </c>
      <c r="D54">
        <v>18.87</v>
      </c>
      <c r="E54" s="1">
        <v>1000.24</v>
      </c>
      <c r="F54" s="1">
        <v>1120.3</v>
      </c>
      <c r="G54">
        <v>2.7000000000000001E-3</v>
      </c>
      <c r="H54">
        <v>0</v>
      </c>
      <c r="I54">
        <v>4.4999999999999997E-3</v>
      </c>
      <c r="J54">
        <v>8.9999999999999998E-4</v>
      </c>
      <c r="K54">
        <v>2.8500000000000001E-2</v>
      </c>
      <c r="L54">
        <v>0.92600000000000005</v>
      </c>
      <c r="M54">
        <v>3.7499999999999999E-2</v>
      </c>
      <c r="N54">
        <v>0.1469</v>
      </c>
      <c r="O54">
        <v>8.9999999999999998E-4</v>
      </c>
      <c r="P54">
        <v>9.5500000000000002E-2</v>
      </c>
      <c r="Q54" s="1">
        <v>53122.16</v>
      </c>
      <c r="R54">
        <v>0.22539999999999999</v>
      </c>
      <c r="S54">
        <v>0.14080000000000001</v>
      </c>
      <c r="T54">
        <v>0.63380000000000003</v>
      </c>
      <c r="U54">
        <v>5</v>
      </c>
      <c r="V54" s="1">
        <v>87441</v>
      </c>
      <c r="W54">
        <v>193.51</v>
      </c>
      <c r="X54" s="1">
        <v>162861.29999999999</v>
      </c>
      <c r="Y54">
        <v>0.79569999999999996</v>
      </c>
      <c r="Z54">
        <v>0.13519999999999999</v>
      </c>
      <c r="AA54">
        <v>6.9099999999999995E-2</v>
      </c>
      <c r="AB54">
        <v>0.20430000000000001</v>
      </c>
      <c r="AC54">
        <v>162.86000000000001</v>
      </c>
      <c r="AD54" s="1">
        <v>4397.09</v>
      </c>
      <c r="AE54">
        <v>452.97</v>
      </c>
      <c r="AF54" s="1">
        <v>139042.01999999999</v>
      </c>
      <c r="AG54">
        <v>211</v>
      </c>
      <c r="AH54" s="1">
        <v>41316</v>
      </c>
      <c r="AI54" s="1">
        <v>67283</v>
      </c>
      <c r="AJ54">
        <v>39.520000000000003</v>
      </c>
      <c r="AK54">
        <v>26.01</v>
      </c>
      <c r="AL54">
        <v>26.4</v>
      </c>
      <c r="AM54">
        <v>4.5999999999999996</v>
      </c>
      <c r="AN54">
        <v>0</v>
      </c>
      <c r="AO54">
        <v>0.70850000000000002</v>
      </c>
      <c r="AP54" s="1">
        <v>1157.92</v>
      </c>
      <c r="AQ54" s="1">
        <v>1890.94</v>
      </c>
      <c r="AR54" s="1">
        <v>6413.64</v>
      </c>
      <c r="AS54">
        <v>480.62</v>
      </c>
      <c r="AT54">
        <v>177.91</v>
      </c>
      <c r="AU54" s="1">
        <v>10121.02</v>
      </c>
      <c r="AV54" s="1">
        <v>4808.5600000000004</v>
      </c>
      <c r="AW54">
        <v>0.44990000000000002</v>
      </c>
      <c r="AX54" s="1">
        <v>3362.16</v>
      </c>
      <c r="AY54">
        <v>0.31459999999999999</v>
      </c>
      <c r="AZ54" s="1">
        <v>1524.63</v>
      </c>
      <c r="BA54">
        <v>0.14269999999999999</v>
      </c>
      <c r="BB54">
        <v>991.98</v>
      </c>
      <c r="BC54">
        <v>9.2799999999999994E-2</v>
      </c>
      <c r="BD54" s="1">
        <v>10687.33</v>
      </c>
      <c r="BE54" s="1">
        <v>5548.06</v>
      </c>
      <c r="BF54">
        <v>1.3718999999999999</v>
      </c>
      <c r="BG54">
        <v>0.59350000000000003</v>
      </c>
      <c r="BH54">
        <v>0.2306</v>
      </c>
      <c r="BI54">
        <v>0.1346</v>
      </c>
      <c r="BJ54">
        <v>2.58E-2</v>
      </c>
      <c r="BK54">
        <v>1.54E-2</v>
      </c>
    </row>
    <row r="55" spans="1:63" x14ac:dyDescent="0.25">
      <c r="A55" t="s">
        <v>55</v>
      </c>
      <c r="B55">
        <v>48306</v>
      </c>
      <c r="C55">
        <v>25</v>
      </c>
      <c r="D55">
        <v>172.6</v>
      </c>
      <c r="E55" s="1">
        <v>4314.97</v>
      </c>
      <c r="F55" s="1">
        <v>3803.31</v>
      </c>
      <c r="G55">
        <v>3.1300000000000001E-2</v>
      </c>
      <c r="H55">
        <v>8.0000000000000004E-4</v>
      </c>
      <c r="I55">
        <v>8.6999999999999994E-2</v>
      </c>
      <c r="J55">
        <v>1.1000000000000001E-3</v>
      </c>
      <c r="K55">
        <v>8.4400000000000003E-2</v>
      </c>
      <c r="L55">
        <v>0.73019999999999996</v>
      </c>
      <c r="M55">
        <v>6.5199999999999994E-2</v>
      </c>
      <c r="N55">
        <v>0.45490000000000003</v>
      </c>
      <c r="O55">
        <v>1.9E-2</v>
      </c>
      <c r="P55">
        <v>0.14829999999999999</v>
      </c>
      <c r="Q55" s="1">
        <v>60997.97</v>
      </c>
      <c r="R55">
        <v>0.2132</v>
      </c>
      <c r="S55">
        <v>0.21709999999999999</v>
      </c>
      <c r="T55">
        <v>0.56979999999999997</v>
      </c>
      <c r="U55">
        <v>23</v>
      </c>
      <c r="V55" s="1">
        <v>75704.31</v>
      </c>
      <c r="W55">
        <v>183.71</v>
      </c>
      <c r="X55" s="1">
        <v>213521.09</v>
      </c>
      <c r="Y55">
        <v>0.62539999999999996</v>
      </c>
      <c r="Z55">
        <v>0.32440000000000002</v>
      </c>
      <c r="AA55">
        <v>5.0200000000000002E-2</v>
      </c>
      <c r="AB55">
        <v>0.37459999999999999</v>
      </c>
      <c r="AC55">
        <v>213.52</v>
      </c>
      <c r="AD55" s="1">
        <v>9338.16</v>
      </c>
      <c r="AE55">
        <v>818.29</v>
      </c>
      <c r="AF55" s="1">
        <v>195026.29</v>
      </c>
      <c r="AG55">
        <v>435</v>
      </c>
      <c r="AH55" s="1">
        <v>33643</v>
      </c>
      <c r="AI55" s="1">
        <v>58378</v>
      </c>
      <c r="AJ55">
        <v>63.15</v>
      </c>
      <c r="AK55">
        <v>41.27</v>
      </c>
      <c r="AL55">
        <v>45.47</v>
      </c>
      <c r="AM55">
        <v>5.25</v>
      </c>
      <c r="AN55">
        <v>0</v>
      </c>
      <c r="AO55">
        <v>1.0430999999999999</v>
      </c>
      <c r="AP55" s="1">
        <v>1368.32</v>
      </c>
      <c r="AQ55" s="1">
        <v>2128.1999999999998</v>
      </c>
      <c r="AR55" s="1">
        <v>7002</v>
      </c>
      <c r="AS55">
        <v>631.91999999999996</v>
      </c>
      <c r="AT55">
        <v>369.98</v>
      </c>
      <c r="AU55" s="1">
        <v>11500.42</v>
      </c>
      <c r="AV55" s="1">
        <v>3637.03</v>
      </c>
      <c r="AW55">
        <v>0.25319999999999998</v>
      </c>
      <c r="AX55" s="1">
        <v>9166.3799999999992</v>
      </c>
      <c r="AY55">
        <v>0.63829999999999998</v>
      </c>
      <c r="AZ55">
        <v>369.29</v>
      </c>
      <c r="BA55">
        <v>2.5700000000000001E-2</v>
      </c>
      <c r="BB55" s="1">
        <v>1188.94</v>
      </c>
      <c r="BC55">
        <v>8.2799999999999999E-2</v>
      </c>
      <c r="BD55" s="1">
        <v>14361.64</v>
      </c>
      <c r="BE55" s="1">
        <v>1238.79</v>
      </c>
      <c r="BF55">
        <v>0.24279999999999999</v>
      </c>
      <c r="BG55">
        <v>0.60919999999999996</v>
      </c>
      <c r="BH55">
        <v>0.2359</v>
      </c>
      <c r="BI55">
        <v>0.1129</v>
      </c>
      <c r="BJ55">
        <v>2.52E-2</v>
      </c>
      <c r="BK55">
        <v>1.6899999999999998E-2</v>
      </c>
    </row>
    <row r="56" spans="1:63" x14ac:dyDescent="0.25">
      <c r="A56" t="s">
        <v>56</v>
      </c>
      <c r="B56">
        <v>49767</v>
      </c>
      <c r="C56">
        <v>32</v>
      </c>
      <c r="D56">
        <v>13.11</v>
      </c>
      <c r="E56">
        <v>419.48</v>
      </c>
      <c r="F56">
        <v>603.70000000000005</v>
      </c>
      <c r="G56">
        <v>3.3E-3</v>
      </c>
      <c r="H56">
        <v>0</v>
      </c>
      <c r="I56">
        <v>1.6999999999999999E-3</v>
      </c>
      <c r="J56">
        <v>0</v>
      </c>
      <c r="K56">
        <v>1.8200000000000001E-2</v>
      </c>
      <c r="L56">
        <v>0.94699999999999995</v>
      </c>
      <c r="M56">
        <v>2.98E-2</v>
      </c>
      <c r="N56">
        <v>0.12770000000000001</v>
      </c>
      <c r="O56">
        <v>1.6999999999999999E-3</v>
      </c>
      <c r="P56">
        <v>9.5000000000000001E-2</v>
      </c>
      <c r="Q56" s="1">
        <v>66903.990000000005</v>
      </c>
      <c r="R56">
        <v>7.1400000000000005E-2</v>
      </c>
      <c r="S56">
        <v>0.1905</v>
      </c>
      <c r="T56">
        <v>0.73809999999999998</v>
      </c>
      <c r="U56">
        <v>5</v>
      </c>
      <c r="V56" s="1">
        <v>88437.79</v>
      </c>
      <c r="W56">
        <v>81.31</v>
      </c>
      <c r="X56" s="1">
        <v>159012.68</v>
      </c>
      <c r="Y56">
        <v>0.83650000000000002</v>
      </c>
      <c r="Z56">
        <v>0.10780000000000001</v>
      </c>
      <c r="AA56">
        <v>5.57E-2</v>
      </c>
      <c r="AB56">
        <v>0.16350000000000001</v>
      </c>
      <c r="AC56">
        <v>159.01</v>
      </c>
      <c r="AD56" s="1">
        <v>3871.57</v>
      </c>
      <c r="AE56">
        <v>541.08000000000004</v>
      </c>
      <c r="AF56" s="1">
        <v>107916.01</v>
      </c>
      <c r="AG56">
        <v>97</v>
      </c>
      <c r="AH56" s="1">
        <v>43188</v>
      </c>
      <c r="AI56" s="1">
        <v>63839</v>
      </c>
      <c r="AJ56">
        <v>31.02</v>
      </c>
      <c r="AK56">
        <v>23.61</v>
      </c>
      <c r="AL56">
        <v>26.61</v>
      </c>
      <c r="AM56">
        <v>5.3</v>
      </c>
      <c r="AN56" s="1">
        <v>1664.96</v>
      </c>
      <c r="AO56">
        <v>1.0946</v>
      </c>
      <c r="AP56" s="1">
        <v>1447.75</v>
      </c>
      <c r="AQ56" s="1">
        <v>1893.92</v>
      </c>
      <c r="AR56" s="1">
        <v>7717.02</v>
      </c>
      <c r="AS56">
        <v>615.66999999999996</v>
      </c>
      <c r="AT56">
        <v>629.82000000000005</v>
      </c>
      <c r="AU56" s="1">
        <v>12304.18</v>
      </c>
      <c r="AV56" s="1">
        <v>5082.47</v>
      </c>
      <c r="AW56">
        <v>0.40500000000000003</v>
      </c>
      <c r="AX56" s="1">
        <v>3229.9</v>
      </c>
      <c r="AY56">
        <v>0.25729999999999997</v>
      </c>
      <c r="AZ56" s="1">
        <v>3394.28</v>
      </c>
      <c r="BA56">
        <v>0.27039999999999997</v>
      </c>
      <c r="BB56">
        <v>844.07</v>
      </c>
      <c r="BC56">
        <v>6.7299999999999999E-2</v>
      </c>
      <c r="BD56" s="1">
        <v>12550.72</v>
      </c>
      <c r="BE56" s="1">
        <v>9761.94</v>
      </c>
      <c r="BF56">
        <v>2.7406000000000001</v>
      </c>
      <c r="BG56">
        <v>0.54820000000000002</v>
      </c>
      <c r="BH56">
        <v>0.28239999999999998</v>
      </c>
      <c r="BI56">
        <v>0.12790000000000001</v>
      </c>
      <c r="BJ56">
        <v>2.9399999999999999E-2</v>
      </c>
      <c r="BK56">
        <v>1.2E-2</v>
      </c>
    </row>
    <row r="57" spans="1:63" x14ac:dyDescent="0.25">
      <c r="A57" t="s">
        <v>57</v>
      </c>
      <c r="B57">
        <v>43638</v>
      </c>
      <c r="C57">
        <v>118</v>
      </c>
      <c r="D57">
        <v>25.45</v>
      </c>
      <c r="E57" s="1">
        <v>3003.22</v>
      </c>
      <c r="F57" s="1">
        <v>2625.56</v>
      </c>
      <c r="G57">
        <v>1.8700000000000001E-2</v>
      </c>
      <c r="H57">
        <v>8.0000000000000004E-4</v>
      </c>
      <c r="I57">
        <v>3.8800000000000001E-2</v>
      </c>
      <c r="J57">
        <v>6.4999999999999997E-3</v>
      </c>
      <c r="K57">
        <v>0.13700000000000001</v>
      </c>
      <c r="L57">
        <v>0.76739999999999997</v>
      </c>
      <c r="M57">
        <v>3.0800000000000001E-2</v>
      </c>
      <c r="N57">
        <v>0.44269999999999998</v>
      </c>
      <c r="O57">
        <v>1.49E-2</v>
      </c>
      <c r="P57">
        <v>0.16370000000000001</v>
      </c>
      <c r="Q57" s="1">
        <v>58723.35</v>
      </c>
      <c r="R57">
        <v>0.42180000000000001</v>
      </c>
      <c r="S57">
        <v>0.128</v>
      </c>
      <c r="T57">
        <v>0.45019999999999999</v>
      </c>
      <c r="U57">
        <v>19</v>
      </c>
      <c r="V57" s="1">
        <v>90265.32</v>
      </c>
      <c r="W57">
        <v>151.19999999999999</v>
      </c>
      <c r="X57" s="1">
        <v>259883.08</v>
      </c>
      <c r="Y57">
        <v>0.63560000000000005</v>
      </c>
      <c r="Z57">
        <v>0.26490000000000002</v>
      </c>
      <c r="AA57">
        <v>9.9500000000000005E-2</v>
      </c>
      <c r="AB57">
        <v>0.3644</v>
      </c>
      <c r="AC57">
        <v>259.88</v>
      </c>
      <c r="AD57" s="1">
        <v>7872.73</v>
      </c>
      <c r="AE57">
        <v>590.04999999999995</v>
      </c>
      <c r="AF57" s="1">
        <v>223439.67</v>
      </c>
      <c r="AG57">
        <v>501</v>
      </c>
      <c r="AH57" s="1">
        <v>30867</v>
      </c>
      <c r="AI57" s="1">
        <v>54380</v>
      </c>
      <c r="AJ57">
        <v>55.65</v>
      </c>
      <c r="AK57">
        <v>24.91</v>
      </c>
      <c r="AL57">
        <v>33.68</v>
      </c>
      <c r="AM57">
        <v>4</v>
      </c>
      <c r="AN57" s="1">
        <v>1251.8399999999999</v>
      </c>
      <c r="AO57">
        <v>1.1579999999999999</v>
      </c>
      <c r="AP57" s="1">
        <v>1537.07</v>
      </c>
      <c r="AQ57" s="1">
        <v>1968.19</v>
      </c>
      <c r="AR57" s="1">
        <v>7323.43</v>
      </c>
      <c r="AS57">
        <v>747.63</v>
      </c>
      <c r="AT57">
        <v>408.67</v>
      </c>
      <c r="AU57" s="1">
        <v>11984.99</v>
      </c>
      <c r="AV57" s="1">
        <v>4095.94</v>
      </c>
      <c r="AW57">
        <v>0.28770000000000001</v>
      </c>
      <c r="AX57" s="1">
        <v>8720.1</v>
      </c>
      <c r="AY57">
        <v>0.61240000000000006</v>
      </c>
      <c r="AZ57">
        <v>683.16</v>
      </c>
      <c r="BA57">
        <v>4.8000000000000001E-2</v>
      </c>
      <c r="BB57">
        <v>739.15</v>
      </c>
      <c r="BC57">
        <v>5.1900000000000002E-2</v>
      </c>
      <c r="BD57" s="1">
        <v>14238.35</v>
      </c>
      <c r="BE57" s="1">
        <v>2078.77</v>
      </c>
      <c r="BF57">
        <v>0.39119999999999999</v>
      </c>
      <c r="BG57">
        <v>0.55559999999999998</v>
      </c>
      <c r="BH57">
        <v>0.21590000000000001</v>
      </c>
      <c r="BI57">
        <v>0.1431</v>
      </c>
      <c r="BJ57">
        <v>4.8599999999999997E-2</v>
      </c>
      <c r="BK57">
        <v>3.6900000000000002E-2</v>
      </c>
    </row>
    <row r="58" spans="1:63" x14ac:dyDescent="0.25">
      <c r="A58" t="s">
        <v>58</v>
      </c>
      <c r="B58">
        <v>45229</v>
      </c>
      <c r="C58">
        <v>25</v>
      </c>
      <c r="D58">
        <v>20.74</v>
      </c>
      <c r="E58">
        <v>518.57000000000005</v>
      </c>
      <c r="F58">
        <v>465.15</v>
      </c>
      <c r="G58">
        <v>0</v>
      </c>
      <c r="H58">
        <v>0</v>
      </c>
      <c r="I58">
        <v>0</v>
      </c>
      <c r="J58">
        <v>0</v>
      </c>
      <c r="K58">
        <v>8.6E-3</v>
      </c>
      <c r="L58">
        <v>0.98280000000000001</v>
      </c>
      <c r="M58">
        <v>8.6E-3</v>
      </c>
      <c r="N58">
        <v>0.42130000000000001</v>
      </c>
      <c r="O58">
        <v>0</v>
      </c>
      <c r="P58">
        <v>0.2059</v>
      </c>
      <c r="Q58" s="1">
        <v>57004.53</v>
      </c>
      <c r="R58">
        <v>0.2326</v>
      </c>
      <c r="S58">
        <v>0.25580000000000003</v>
      </c>
      <c r="T58">
        <v>0.51160000000000005</v>
      </c>
      <c r="U58">
        <v>3</v>
      </c>
      <c r="V58" s="1">
        <v>87795.67</v>
      </c>
      <c r="W58">
        <v>159.82</v>
      </c>
      <c r="X58" s="1">
        <v>115310.08</v>
      </c>
      <c r="Y58">
        <v>0.91639999999999999</v>
      </c>
      <c r="Z58">
        <v>4.9700000000000001E-2</v>
      </c>
      <c r="AA58">
        <v>3.39E-2</v>
      </c>
      <c r="AB58">
        <v>8.3599999999999994E-2</v>
      </c>
      <c r="AC58">
        <v>115.31</v>
      </c>
      <c r="AD58" s="1">
        <v>2723.14</v>
      </c>
      <c r="AE58">
        <v>338.13</v>
      </c>
      <c r="AF58" s="1">
        <v>116047.29</v>
      </c>
      <c r="AG58">
        <v>121</v>
      </c>
      <c r="AH58" s="1">
        <v>36029</v>
      </c>
      <c r="AI58" s="1">
        <v>52072</v>
      </c>
      <c r="AJ58">
        <v>31.98</v>
      </c>
      <c r="AK58">
        <v>23.21</v>
      </c>
      <c r="AL58">
        <v>25.46</v>
      </c>
      <c r="AM58">
        <v>5.5</v>
      </c>
      <c r="AN58" s="1">
        <v>2378.16</v>
      </c>
      <c r="AO58">
        <v>1.6593</v>
      </c>
      <c r="AP58" s="1">
        <v>3049.79</v>
      </c>
      <c r="AQ58" s="1">
        <v>2266.58</v>
      </c>
      <c r="AR58" s="1">
        <v>8148.71</v>
      </c>
      <c r="AS58">
        <v>729.35</v>
      </c>
      <c r="AT58">
        <v>585.89</v>
      </c>
      <c r="AU58" s="1">
        <v>14780.32</v>
      </c>
      <c r="AV58" s="1">
        <v>10137.799999999999</v>
      </c>
      <c r="AW58">
        <v>0.54710000000000003</v>
      </c>
      <c r="AX58" s="1">
        <v>4952.7700000000004</v>
      </c>
      <c r="AY58">
        <v>0.26729999999999998</v>
      </c>
      <c r="AZ58" s="1">
        <v>1520.58</v>
      </c>
      <c r="BA58">
        <v>8.2100000000000006E-2</v>
      </c>
      <c r="BB58" s="1">
        <v>1920.6</v>
      </c>
      <c r="BC58">
        <v>0.1036</v>
      </c>
      <c r="BD58" s="1">
        <v>18531.75</v>
      </c>
      <c r="BE58" s="1">
        <v>9010.36</v>
      </c>
      <c r="BF58">
        <v>3.1362999999999999</v>
      </c>
      <c r="BG58">
        <v>0.54610000000000003</v>
      </c>
      <c r="BH58">
        <v>0.222</v>
      </c>
      <c r="BI58">
        <v>0.18129999999999999</v>
      </c>
      <c r="BJ58">
        <v>2.18E-2</v>
      </c>
      <c r="BK58">
        <v>2.9000000000000001E-2</v>
      </c>
    </row>
    <row r="59" spans="1:63" x14ac:dyDescent="0.25">
      <c r="A59" t="s">
        <v>59</v>
      </c>
      <c r="B59">
        <v>43646</v>
      </c>
      <c r="C59">
        <v>29</v>
      </c>
      <c r="D59">
        <v>127.29</v>
      </c>
      <c r="E59" s="1">
        <v>3691.3</v>
      </c>
      <c r="F59" s="1">
        <v>3591.92</v>
      </c>
      <c r="G59">
        <v>5.4300000000000001E-2</v>
      </c>
      <c r="H59">
        <v>0</v>
      </c>
      <c r="I59">
        <v>2.0299999999999999E-2</v>
      </c>
      <c r="J59">
        <v>2.9999999999999997E-4</v>
      </c>
      <c r="K59">
        <v>4.2599999999999999E-2</v>
      </c>
      <c r="L59">
        <v>0.8276</v>
      </c>
      <c r="M59">
        <v>5.4899999999999997E-2</v>
      </c>
      <c r="N59">
        <v>9.7100000000000006E-2</v>
      </c>
      <c r="O59">
        <v>1.95E-2</v>
      </c>
      <c r="P59">
        <v>0.1084</v>
      </c>
      <c r="Q59" s="1">
        <v>83728.38</v>
      </c>
      <c r="R59">
        <v>0.1244</v>
      </c>
      <c r="S59">
        <v>0.17330000000000001</v>
      </c>
      <c r="T59">
        <v>0.70220000000000005</v>
      </c>
      <c r="U59">
        <v>29</v>
      </c>
      <c r="V59" s="1">
        <v>86271.76</v>
      </c>
      <c r="W59">
        <v>126.14</v>
      </c>
      <c r="X59" s="1">
        <v>310299.42</v>
      </c>
      <c r="Y59">
        <v>0.80130000000000001</v>
      </c>
      <c r="Z59">
        <v>0.17119999999999999</v>
      </c>
      <c r="AA59">
        <v>2.76E-2</v>
      </c>
      <c r="AB59">
        <v>0.19869999999999999</v>
      </c>
      <c r="AC59">
        <v>310.3</v>
      </c>
      <c r="AD59" s="1">
        <v>12999.44</v>
      </c>
      <c r="AE59" s="1">
        <v>1177.5</v>
      </c>
      <c r="AF59" s="1">
        <v>304154.95</v>
      </c>
      <c r="AG59">
        <v>579</v>
      </c>
      <c r="AH59" s="1">
        <v>52569</v>
      </c>
      <c r="AI59" s="1">
        <v>124847</v>
      </c>
      <c r="AJ59">
        <v>80.430000000000007</v>
      </c>
      <c r="AK59">
        <v>39.49</v>
      </c>
      <c r="AL59">
        <v>46.95</v>
      </c>
      <c r="AM59">
        <v>4.6900000000000004</v>
      </c>
      <c r="AN59">
        <v>0</v>
      </c>
      <c r="AO59">
        <v>0.66610000000000003</v>
      </c>
      <c r="AP59" s="1">
        <v>1845.96</v>
      </c>
      <c r="AQ59" s="1">
        <v>2379.38</v>
      </c>
      <c r="AR59" s="1">
        <v>8737.07</v>
      </c>
      <c r="AS59">
        <v>917.5</v>
      </c>
      <c r="AT59">
        <v>390.44</v>
      </c>
      <c r="AU59" s="1">
        <v>14270.35</v>
      </c>
      <c r="AV59" s="1">
        <v>2679.37</v>
      </c>
      <c r="AW59">
        <v>0.1709</v>
      </c>
      <c r="AX59" s="1">
        <v>11454.77</v>
      </c>
      <c r="AY59">
        <v>0.73080000000000001</v>
      </c>
      <c r="AZ59">
        <v>701.64</v>
      </c>
      <c r="BA59">
        <v>4.48E-2</v>
      </c>
      <c r="BB59">
        <v>838.56</v>
      </c>
      <c r="BC59">
        <v>5.3499999999999999E-2</v>
      </c>
      <c r="BD59" s="1">
        <v>15674.34</v>
      </c>
      <c r="BE59">
        <v>996.49</v>
      </c>
      <c r="BF59">
        <v>8.2699999999999996E-2</v>
      </c>
      <c r="BG59">
        <v>0.63319999999999999</v>
      </c>
      <c r="BH59">
        <v>0.23269999999999999</v>
      </c>
      <c r="BI59">
        <v>8.6300000000000002E-2</v>
      </c>
      <c r="BJ59">
        <v>3.3500000000000002E-2</v>
      </c>
      <c r="BK59">
        <v>1.44E-2</v>
      </c>
    </row>
    <row r="60" spans="1:63" x14ac:dyDescent="0.25">
      <c r="A60" t="s">
        <v>60</v>
      </c>
      <c r="B60">
        <v>45237</v>
      </c>
      <c r="C60">
        <v>16</v>
      </c>
      <c r="D60">
        <v>45.6</v>
      </c>
      <c r="E60">
        <v>729.6</v>
      </c>
      <c r="F60">
        <v>749.78</v>
      </c>
      <c r="G60">
        <v>0</v>
      </c>
      <c r="H60">
        <v>0</v>
      </c>
      <c r="I60">
        <v>4.0099999999999997E-2</v>
      </c>
      <c r="J60">
        <v>1.2999999999999999E-3</v>
      </c>
      <c r="K60">
        <v>9.2999999999999992E-3</v>
      </c>
      <c r="L60">
        <v>0.87980000000000003</v>
      </c>
      <c r="M60">
        <v>6.9400000000000003E-2</v>
      </c>
      <c r="N60">
        <v>0.56920000000000004</v>
      </c>
      <c r="O60">
        <v>0</v>
      </c>
      <c r="P60">
        <v>0.16</v>
      </c>
      <c r="Q60" s="1">
        <v>51481.18</v>
      </c>
      <c r="R60">
        <v>0.3175</v>
      </c>
      <c r="S60">
        <v>0.30159999999999998</v>
      </c>
      <c r="T60">
        <v>0.38100000000000001</v>
      </c>
      <c r="U60">
        <v>13</v>
      </c>
      <c r="V60" s="1">
        <v>53322.23</v>
      </c>
      <c r="W60">
        <v>54.23</v>
      </c>
      <c r="X60" s="1">
        <v>143495.29999999999</v>
      </c>
      <c r="Y60">
        <v>0.59209999999999996</v>
      </c>
      <c r="Z60">
        <v>0.26650000000000001</v>
      </c>
      <c r="AA60">
        <v>0.14130000000000001</v>
      </c>
      <c r="AB60">
        <v>0.40789999999999998</v>
      </c>
      <c r="AC60">
        <v>143.5</v>
      </c>
      <c r="AD60" s="1">
        <v>3813.73</v>
      </c>
      <c r="AE60">
        <v>384.42</v>
      </c>
      <c r="AF60" s="1">
        <v>124052.44</v>
      </c>
      <c r="AG60">
        <v>142</v>
      </c>
      <c r="AH60" s="1">
        <v>29714</v>
      </c>
      <c r="AI60" s="1">
        <v>46338</v>
      </c>
      <c r="AJ60">
        <v>40.85</v>
      </c>
      <c r="AK60">
        <v>21.83</v>
      </c>
      <c r="AL60">
        <v>29.55</v>
      </c>
      <c r="AM60">
        <v>4.3499999999999996</v>
      </c>
      <c r="AN60">
        <v>0</v>
      </c>
      <c r="AO60">
        <v>0.53539999999999999</v>
      </c>
      <c r="AP60" s="1">
        <v>1878.57</v>
      </c>
      <c r="AQ60" s="1">
        <v>2415.41</v>
      </c>
      <c r="AR60" s="1">
        <v>7352.4</v>
      </c>
      <c r="AS60">
        <v>803.75</v>
      </c>
      <c r="AT60">
        <v>701.25</v>
      </c>
      <c r="AU60" s="1">
        <v>13151.39</v>
      </c>
      <c r="AV60" s="1">
        <v>8238.59</v>
      </c>
      <c r="AW60">
        <v>0.46410000000000001</v>
      </c>
      <c r="AX60" s="1">
        <v>3233.78</v>
      </c>
      <c r="AY60">
        <v>0.1822</v>
      </c>
      <c r="AZ60" s="1">
        <v>4330.5600000000004</v>
      </c>
      <c r="BA60">
        <v>0.24390000000000001</v>
      </c>
      <c r="BB60" s="1">
        <v>1949.37</v>
      </c>
      <c r="BC60">
        <v>0.10979999999999999</v>
      </c>
      <c r="BD60" s="1">
        <v>17752.3</v>
      </c>
      <c r="BE60" s="1">
        <v>7753.81</v>
      </c>
      <c r="BF60">
        <v>2.1421000000000001</v>
      </c>
      <c r="BG60">
        <v>0.57930000000000004</v>
      </c>
      <c r="BH60">
        <v>0.1973</v>
      </c>
      <c r="BI60">
        <v>0.1691</v>
      </c>
      <c r="BJ60">
        <v>4.2599999999999999E-2</v>
      </c>
      <c r="BK60">
        <v>1.17E-2</v>
      </c>
    </row>
    <row r="61" spans="1:63" x14ac:dyDescent="0.25">
      <c r="A61" t="s">
        <v>61</v>
      </c>
      <c r="B61">
        <v>47613</v>
      </c>
      <c r="C61">
        <v>120</v>
      </c>
      <c r="D61">
        <v>5.93</v>
      </c>
      <c r="E61">
        <v>711.77</v>
      </c>
      <c r="F61">
        <v>699.73</v>
      </c>
      <c r="G61">
        <v>0</v>
      </c>
      <c r="H61">
        <v>0</v>
      </c>
      <c r="I61">
        <v>2.8999999999999998E-3</v>
      </c>
      <c r="J61">
        <v>0</v>
      </c>
      <c r="K61">
        <v>4.3E-3</v>
      </c>
      <c r="L61">
        <v>0.96</v>
      </c>
      <c r="M61">
        <v>3.2899999999999999E-2</v>
      </c>
      <c r="N61">
        <v>0.54159999999999997</v>
      </c>
      <c r="O61">
        <v>0</v>
      </c>
      <c r="P61">
        <v>0.1774</v>
      </c>
      <c r="Q61" s="1">
        <v>57687.96</v>
      </c>
      <c r="R61">
        <v>0.14000000000000001</v>
      </c>
      <c r="S61">
        <v>0.12</v>
      </c>
      <c r="T61">
        <v>0.74</v>
      </c>
      <c r="U61">
        <v>6</v>
      </c>
      <c r="V61" s="1">
        <v>68706.28</v>
      </c>
      <c r="W61">
        <v>112.94</v>
      </c>
      <c r="X61" s="1">
        <v>150796.42000000001</v>
      </c>
      <c r="Y61">
        <v>0.88249999999999995</v>
      </c>
      <c r="Z61">
        <v>1.1599999999999999E-2</v>
      </c>
      <c r="AA61">
        <v>0.10589999999999999</v>
      </c>
      <c r="AB61">
        <v>0.11749999999999999</v>
      </c>
      <c r="AC61">
        <v>150.80000000000001</v>
      </c>
      <c r="AD61" s="1">
        <v>3504.87</v>
      </c>
      <c r="AE61">
        <v>379.17</v>
      </c>
      <c r="AF61" s="1">
        <v>144018.91</v>
      </c>
      <c r="AG61">
        <v>236</v>
      </c>
      <c r="AH61" s="1">
        <v>31332</v>
      </c>
      <c r="AI61" s="1">
        <v>44918</v>
      </c>
      <c r="AJ61">
        <v>31.1</v>
      </c>
      <c r="AK61">
        <v>22.27</v>
      </c>
      <c r="AL61">
        <v>25.38</v>
      </c>
      <c r="AM61">
        <v>4.4000000000000004</v>
      </c>
      <c r="AN61">
        <v>0</v>
      </c>
      <c r="AO61">
        <v>1.2452000000000001</v>
      </c>
      <c r="AP61" s="1">
        <v>1421.16</v>
      </c>
      <c r="AQ61" s="1">
        <v>3461.64</v>
      </c>
      <c r="AR61" s="1">
        <v>7054.44</v>
      </c>
      <c r="AS61">
        <v>671.64</v>
      </c>
      <c r="AT61">
        <v>420.99</v>
      </c>
      <c r="AU61" s="1">
        <v>13029.86</v>
      </c>
      <c r="AV61" s="1">
        <v>9570.5300000000007</v>
      </c>
      <c r="AW61">
        <v>0.58499999999999996</v>
      </c>
      <c r="AX61" s="1">
        <v>2961.02</v>
      </c>
      <c r="AY61">
        <v>0.18099999999999999</v>
      </c>
      <c r="AZ61" s="1">
        <v>1916.79</v>
      </c>
      <c r="BA61">
        <v>0.1172</v>
      </c>
      <c r="BB61" s="1">
        <v>1912.44</v>
      </c>
      <c r="BC61">
        <v>0.1169</v>
      </c>
      <c r="BD61" s="1">
        <v>16360.78</v>
      </c>
      <c r="BE61" s="1">
        <v>9120.6</v>
      </c>
      <c r="BF61">
        <v>3.9670000000000001</v>
      </c>
      <c r="BG61">
        <v>0.54910000000000003</v>
      </c>
      <c r="BH61">
        <v>0.26790000000000003</v>
      </c>
      <c r="BI61">
        <v>0.13519999999999999</v>
      </c>
      <c r="BJ61">
        <v>3.1800000000000002E-2</v>
      </c>
      <c r="BK61">
        <v>1.61E-2</v>
      </c>
    </row>
    <row r="62" spans="1:63" x14ac:dyDescent="0.25">
      <c r="A62" t="s">
        <v>62</v>
      </c>
      <c r="B62">
        <v>50112</v>
      </c>
      <c r="C62">
        <v>54</v>
      </c>
      <c r="D62">
        <v>10.35</v>
      </c>
      <c r="E62">
        <v>559.01</v>
      </c>
      <c r="F62">
        <v>471.1</v>
      </c>
      <c r="G62">
        <v>0</v>
      </c>
      <c r="H62">
        <v>2.0999999999999999E-3</v>
      </c>
      <c r="I62">
        <v>0</v>
      </c>
      <c r="J62">
        <v>0</v>
      </c>
      <c r="K62">
        <v>6.4000000000000003E-3</v>
      </c>
      <c r="L62">
        <v>0.97030000000000005</v>
      </c>
      <c r="M62">
        <v>2.12E-2</v>
      </c>
      <c r="N62">
        <v>0.41460000000000002</v>
      </c>
      <c r="O62">
        <v>1.9199999999999998E-2</v>
      </c>
      <c r="P62">
        <v>0.1636</v>
      </c>
      <c r="Q62" s="1">
        <v>47300.38</v>
      </c>
      <c r="R62">
        <v>0.27689999999999998</v>
      </c>
      <c r="S62">
        <v>0.21540000000000001</v>
      </c>
      <c r="T62">
        <v>0.50770000000000004</v>
      </c>
      <c r="U62">
        <v>4</v>
      </c>
      <c r="V62" s="1">
        <v>79025.33</v>
      </c>
      <c r="W62">
        <v>132.47</v>
      </c>
      <c r="X62" s="1">
        <v>202075.4</v>
      </c>
      <c r="Y62">
        <v>0.94159999999999999</v>
      </c>
      <c r="Z62">
        <v>1.95E-2</v>
      </c>
      <c r="AA62">
        <v>3.8899999999999997E-2</v>
      </c>
      <c r="AB62">
        <v>5.8400000000000001E-2</v>
      </c>
      <c r="AC62">
        <v>202.08</v>
      </c>
      <c r="AD62" s="1">
        <v>5972.44</v>
      </c>
      <c r="AE62">
        <v>760.59</v>
      </c>
      <c r="AF62" s="1">
        <v>166403.44</v>
      </c>
      <c r="AG62">
        <v>334</v>
      </c>
      <c r="AH62" s="1">
        <v>28888</v>
      </c>
      <c r="AI62" s="1">
        <v>51716</v>
      </c>
      <c r="AJ62">
        <v>47.25</v>
      </c>
      <c r="AK62">
        <v>28.75</v>
      </c>
      <c r="AL62">
        <v>33.18</v>
      </c>
      <c r="AM62">
        <v>5.2</v>
      </c>
      <c r="AN62">
        <v>0</v>
      </c>
      <c r="AO62">
        <v>1.1949000000000001</v>
      </c>
      <c r="AP62" s="1">
        <v>1999.44</v>
      </c>
      <c r="AQ62" s="1">
        <v>2695.75</v>
      </c>
      <c r="AR62" s="1">
        <v>7963.55</v>
      </c>
      <c r="AS62">
        <v>353.56</v>
      </c>
      <c r="AT62">
        <v>342.04</v>
      </c>
      <c r="AU62" s="1">
        <v>13354.34</v>
      </c>
      <c r="AV62" s="1">
        <v>9522.4699999999993</v>
      </c>
      <c r="AW62">
        <v>0.51600000000000001</v>
      </c>
      <c r="AX62" s="1">
        <v>5560.47</v>
      </c>
      <c r="AY62">
        <v>0.30130000000000001</v>
      </c>
      <c r="AZ62" s="1">
        <v>1318.41</v>
      </c>
      <c r="BA62">
        <v>7.1400000000000005E-2</v>
      </c>
      <c r="BB62" s="1">
        <v>2054.0700000000002</v>
      </c>
      <c r="BC62">
        <v>0.1113</v>
      </c>
      <c r="BD62" s="1">
        <v>18455.419999999998</v>
      </c>
      <c r="BE62" s="1">
        <v>5939.65</v>
      </c>
      <c r="BF62">
        <v>1.4891000000000001</v>
      </c>
      <c r="BG62">
        <v>0.52729999999999999</v>
      </c>
      <c r="BH62">
        <v>0.22720000000000001</v>
      </c>
      <c r="BI62">
        <v>0.2009</v>
      </c>
      <c r="BJ62">
        <v>0.03</v>
      </c>
      <c r="BK62">
        <v>1.47E-2</v>
      </c>
    </row>
    <row r="63" spans="1:63" x14ac:dyDescent="0.25">
      <c r="A63" t="s">
        <v>63</v>
      </c>
      <c r="B63">
        <v>50120</v>
      </c>
      <c r="C63">
        <v>25</v>
      </c>
      <c r="D63">
        <v>41.88</v>
      </c>
      <c r="E63" s="1">
        <v>1046.95</v>
      </c>
      <c r="F63">
        <v>982.5</v>
      </c>
      <c r="G63">
        <v>1E-3</v>
      </c>
      <c r="H63">
        <v>0</v>
      </c>
      <c r="I63">
        <v>1.2200000000000001E-2</v>
      </c>
      <c r="J63">
        <v>0</v>
      </c>
      <c r="K63">
        <v>7.1000000000000004E-3</v>
      </c>
      <c r="L63">
        <v>0.89610000000000001</v>
      </c>
      <c r="M63">
        <v>8.3500000000000005E-2</v>
      </c>
      <c r="N63">
        <v>0.54649999999999999</v>
      </c>
      <c r="O63">
        <v>0</v>
      </c>
      <c r="P63">
        <v>0.1318</v>
      </c>
      <c r="Q63" s="1">
        <v>51410.42</v>
      </c>
      <c r="R63">
        <v>0.28949999999999998</v>
      </c>
      <c r="S63">
        <v>0.25</v>
      </c>
      <c r="T63">
        <v>0.46050000000000002</v>
      </c>
      <c r="U63">
        <v>8</v>
      </c>
      <c r="V63" s="1">
        <v>72050.84</v>
      </c>
      <c r="W63">
        <v>128.37</v>
      </c>
      <c r="X63" s="1">
        <v>136194.32999999999</v>
      </c>
      <c r="Y63">
        <v>0.75209999999999999</v>
      </c>
      <c r="Z63">
        <v>0.13039999999999999</v>
      </c>
      <c r="AA63">
        <v>0.11749999999999999</v>
      </c>
      <c r="AB63">
        <v>0.24790000000000001</v>
      </c>
      <c r="AC63">
        <v>136.19</v>
      </c>
      <c r="AD63" s="1">
        <v>4161.33</v>
      </c>
      <c r="AE63">
        <v>577.74</v>
      </c>
      <c r="AF63" s="1">
        <v>124729.26</v>
      </c>
      <c r="AG63">
        <v>144</v>
      </c>
      <c r="AH63" s="1">
        <v>31642</v>
      </c>
      <c r="AI63" s="1">
        <v>48796</v>
      </c>
      <c r="AJ63">
        <v>51.35</v>
      </c>
      <c r="AK63">
        <v>26.84</v>
      </c>
      <c r="AL63">
        <v>33.26</v>
      </c>
      <c r="AM63">
        <v>6</v>
      </c>
      <c r="AN63">
        <v>0</v>
      </c>
      <c r="AO63">
        <v>0.69850000000000001</v>
      </c>
      <c r="AP63" s="1">
        <v>1882.66</v>
      </c>
      <c r="AQ63" s="1">
        <v>2066.87</v>
      </c>
      <c r="AR63" s="1">
        <v>5545.06</v>
      </c>
      <c r="AS63">
        <v>678.9</v>
      </c>
      <c r="AT63">
        <v>303.3</v>
      </c>
      <c r="AU63" s="1">
        <v>10476.790000000001</v>
      </c>
      <c r="AV63" s="1">
        <v>6909.96</v>
      </c>
      <c r="AW63">
        <v>0.51029999999999998</v>
      </c>
      <c r="AX63" s="1">
        <v>3728.4</v>
      </c>
      <c r="AY63">
        <v>0.27539999999999998</v>
      </c>
      <c r="AZ63" s="1">
        <v>1753.47</v>
      </c>
      <c r="BA63">
        <v>0.1295</v>
      </c>
      <c r="BB63" s="1">
        <v>1148.4100000000001</v>
      </c>
      <c r="BC63">
        <v>8.48E-2</v>
      </c>
      <c r="BD63" s="1">
        <v>13540.24</v>
      </c>
      <c r="BE63" s="1">
        <v>5101.07</v>
      </c>
      <c r="BF63">
        <v>1.5296000000000001</v>
      </c>
      <c r="BG63">
        <v>0.5464</v>
      </c>
      <c r="BH63">
        <v>0.1898</v>
      </c>
      <c r="BI63">
        <v>0.20660000000000001</v>
      </c>
      <c r="BJ63">
        <v>4.5100000000000001E-2</v>
      </c>
      <c r="BK63">
        <v>1.2200000000000001E-2</v>
      </c>
    </row>
    <row r="64" spans="1:63" x14ac:dyDescent="0.25">
      <c r="A64" t="s">
        <v>64</v>
      </c>
      <c r="B64">
        <v>43653</v>
      </c>
      <c r="C64">
        <v>4</v>
      </c>
      <c r="D64">
        <v>315.33</v>
      </c>
      <c r="E64" s="1">
        <v>1261.31</v>
      </c>
      <c r="F64" s="1">
        <v>1115.81</v>
      </c>
      <c r="G64">
        <v>6.0999999999999999E-2</v>
      </c>
      <c r="H64">
        <v>0</v>
      </c>
      <c r="I64">
        <v>8.6099999999999996E-2</v>
      </c>
      <c r="J64">
        <v>0</v>
      </c>
      <c r="K64">
        <v>0.22420000000000001</v>
      </c>
      <c r="L64">
        <v>0.55249999999999999</v>
      </c>
      <c r="M64">
        <v>7.6200000000000004E-2</v>
      </c>
      <c r="N64">
        <v>0.43819999999999998</v>
      </c>
      <c r="O64">
        <v>9.0700000000000003E-2</v>
      </c>
      <c r="P64">
        <v>0.18840000000000001</v>
      </c>
      <c r="Q64" s="1">
        <v>77411.94</v>
      </c>
      <c r="R64">
        <v>0.12640000000000001</v>
      </c>
      <c r="S64">
        <v>0.26440000000000002</v>
      </c>
      <c r="T64">
        <v>0.60919999999999996</v>
      </c>
      <c r="U64">
        <v>13</v>
      </c>
      <c r="V64" s="1">
        <v>84633</v>
      </c>
      <c r="W64">
        <v>92.98</v>
      </c>
      <c r="X64" s="1">
        <v>262310.11</v>
      </c>
      <c r="Y64">
        <v>0.40989999999999999</v>
      </c>
      <c r="Z64">
        <v>0.46110000000000001</v>
      </c>
      <c r="AA64">
        <v>0.129</v>
      </c>
      <c r="AB64">
        <v>0.59009999999999996</v>
      </c>
      <c r="AC64">
        <v>262.31</v>
      </c>
      <c r="AD64" s="1">
        <v>13646.84</v>
      </c>
      <c r="AE64">
        <v>947.58</v>
      </c>
      <c r="AF64" s="1">
        <v>256341.64</v>
      </c>
      <c r="AG64">
        <v>541</v>
      </c>
      <c r="AH64" s="1">
        <v>33136</v>
      </c>
      <c r="AI64" s="1">
        <v>46467</v>
      </c>
      <c r="AJ64">
        <v>61</v>
      </c>
      <c r="AK64">
        <v>50.47</v>
      </c>
      <c r="AL64">
        <v>50.9</v>
      </c>
      <c r="AM64">
        <v>4.5999999999999996</v>
      </c>
      <c r="AN64">
        <v>0</v>
      </c>
      <c r="AO64">
        <v>1.1939</v>
      </c>
      <c r="AP64" s="1">
        <v>2235.4699999999998</v>
      </c>
      <c r="AQ64" s="1">
        <v>1573.66</v>
      </c>
      <c r="AR64" s="1">
        <v>9540.2999999999993</v>
      </c>
      <c r="AS64" s="1">
        <v>1162.29</v>
      </c>
      <c r="AT64">
        <v>304.22000000000003</v>
      </c>
      <c r="AU64" s="1">
        <v>14815.94</v>
      </c>
      <c r="AV64" s="1">
        <v>1269.3</v>
      </c>
      <c r="AW64">
        <v>7.5200000000000003E-2</v>
      </c>
      <c r="AX64" s="1">
        <v>14185.19</v>
      </c>
      <c r="AY64">
        <v>0.84040000000000004</v>
      </c>
      <c r="AZ64">
        <v>442.07</v>
      </c>
      <c r="BA64">
        <v>2.6200000000000001E-2</v>
      </c>
      <c r="BB64">
        <v>982.76</v>
      </c>
      <c r="BC64">
        <v>5.8200000000000002E-2</v>
      </c>
      <c r="BD64" s="1">
        <v>16879.32</v>
      </c>
      <c r="BE64">
        <v>604.75</v>
      </c>
      <c r="BF64">
        <v>0.13830000000000001</v>
      </c>
      <c r="BG64">
        <v>0.57679999999999998</v>
      </c>
      <c r="BH64">
        <v>0.1908</v>
      </c>
      <c r="BI64">
        <v>0.1875</v>
      </c>
      <c r="BJ64">
        <v>2.6700000000000002E-2</v>
      </c>
      <c r="BK64">
        <v>1.83E-2</v>
      </c>
    </row>
    <row r="65" spans="1:63" x14ac:dyDescent="0.25">
      <c r="A65" t="s">
        <v>65</v>
      </c>
      <c r="B65">
        <v>48678</v>
      </c>
      <c r="C65">
        <v>37</v>
      </c>
      <c r="D65">
        <v>40.57</v>
      </c>
      <c r="E65" s="1">
        <v>1500.92</v>
      </c>
      <c r="F65" s="1">
        <v>1400.82</v>
      </c>
      <c r="G65">
        <v>9.2999999999999992E-3</v>
      </c>
      <c r="H65">
        <v>1.4E-3</v>
      </c>
      <c r="I65">
        <v>4.3E-3</v>
      </c>
      <c r="J65">
        <v>6.9999999999999999E-4</v>
      </c>
      <c r="K65">
        <v>1.4999999999999999E-2</v>
      </c>
      <c r="L65">
        <v>0.94359999999999999</v>
      </c>
      <c r="M65">
        <v>2.5700000000000001E-2</v>
      </c>
      <c r="N65">
        <v>0.20549999999999999</v>
      </c>
      <c r="O65">
        <v>6.9999999999999999E-4</v>
      </c>
      <c r="P65">
        <v>0.11169999999999999</v>
      </c>
      <c r="Q65" s="1">
        <v>62554.83</v>
      </c>
      <c r="R65">
        <v>0.21</v>
      </c>
      <c r="S65">
        <v>0.19</v>
      </c>
      <c r="T65">
        <v>0.6</v>
      </c>
      <c r="U65">
        <v>8</v>
      </c>
      <c r="V65" s="1">
        <v>92690.75</v>
      </c>
      <c r="W65">
        <v>178.79</v>
      </c>
      <c r="X65" s="1">
        <v>151888.60999999999</v>
      </c>
      <c r="Y65">
        <v>0.81730000000000003</v>
      </c>
      <c r="Z65">
        <v>0.15279999999999999</v>
      </c>
      <c r="AA65">
        <v>2.9899999999999999E-2</v>
      </c>
      <c r="AB65">
        <v>0.1827</v>
      </c>
      <c r="AC65">
        <v>151.88999999999999</v>
      </c>
      <c r="AD65" s="1">
        <v>5262</v>
      </c>
      <c r="AE65">
        <v>613.51</v>
      </c>
      <c r="AF65" s="1">
        <v>139818.72</v>
      </c>
      <c r="AG65">
        <v>217</v>
      </c>
      <c r="AH65" s="1">
        <v>38175</v>
      </c>
      <c r="AI65" s="1">
        <v>45649</v>
      </c>
      <c r="AJ65">
        <v>67.98</v>
      </c>
      <c r="AK65">
        <v>32.69</v>
      </c>
      <c r="AL65">
        <v>38.57</v>
      </c>
      <c r="AM65">
        <v>6.7</v>
      </c>
      <c r="AN65">
        <v>0</v>
      </c>
      <c r="AO65">
        <v>1.2202999999999999</v>
      </c>
      <c r="AP65" s="1">
        <v>1234.42</v>
      </c>
      <c r="AQ65" s="1">
        <v>2072.8200000000002</v>
      </c>
      <c r="AR65" s="1">
        <v>6164.1</v>
      </c>
      <c r="AS65">
        <v>983.93</v>
      </c>
      <c r="AT65">
        <v>732.02</v>
      </c>
      <c r="AU65" s="1">
        <v>11187.29</v>
      </c>
      <c r="AV65" s="1">
        <v>5737.95</v>
      </c>
      <c r="AW65">
        <v>0.47720000000000001</v>
      </c>
      <c r="AX65" s="1">
        <v>4657.17</v>
      </c>
      <c r="AY65">
        <v>0.38729999999999998</v>
      </c>
      <c r="AZ65">
        <v>469.2</v>
      </c>
      <c r="BA65">
        <v>3.9E-2</v>
      </c>
      <c r="BB65" s="1">
        <v>1160.6199999999999</v>
      </c>
      <c r="BC65">
        <v>9.6500000000000002E-2</v>
      </c>
      <c r="BD65" s="1">
        <v>12024.94</v>
      </c>
      <c r="BE65" s="1">
        <v>4035.47</v>
      </c>
      <c r="BF65">
        <v>1.0789</v>
      </c>
      <c r="BG65">
        <v>0.61880000000000002</v>
      </c>
      <c r="BH65">
        <v>0.23100000000000001</v>
      </c>
      <c r="BI65">
        <v>9.2899999999999996E-2</v>
      </c>
      <c r="BJ65">
        <v>2.2800000000000001E-2</v>
      </c>
      <c r="BK65">
        <v>3.4500000000000003E-2</v>
      </c>
    </row>
    <row r="66" spans="1:63" x14ac:dyDescent="0.25">
      <c r="A66" t="s">
        <v>66</v>
      </c>
      <c r="B66">
        <v>46177</v>
      </c>
      <c r="C66">
        <v>33</v>
      </c>
      <c r="D66">
        <v>21.57</v>
      </c>
      <c r="E66">
        <v>711.72</v>
      </c>
      <c r="F66">
        <v>605.41</v>
      </c>
      <c r="G66">
        <v>1.6999999999999999E-3</v>
      </c>
      <c r="H66">
        <v>0</v>
      </c>
      <c r="I66">
        <v>1.49E-2</v>
      </c>
      <c r="J66">
        <v>1.6999999999999999E-3</v>
      </c>
      <c r="K66">
        <v>2.3099999999999999E-2</v>
      </c>
      <c r="L66">
        <v>0.91090000000000004</v>
      </c>
      <c r="M66">
        <v>4.7899999999999998E-2</v>
      </c>
      <c r="N66">
        <v>0.5464</v>
      </c>
      <c r="O66">
        <v>0</v>
      </c>
      <c r="P66">
        <v>0.1479</v>
      </c>
      <c r="Q66" s="1">
        <v>44442.65</v>
      </c>
      <c r="R66">
        <v>0.2727</v>
      </c>
      <c r="S66">
        <v>0.32729999999999998</v>
      </c>
      <c r="T66">
        <v>0.4</v>
      </c>
      <c r="U66">
        <v>6</v>
      </c>
      <c r="V66" s="1">
        <v>47887.5</v>
      </c>
      <c r="W66">
        <v>111.89</v>
      </c>
      <c r="X66" s="1">
        <v>231952.48</v>
      </c>
      <c r="Y66">
        <v>0.80859999999999999</v>
      </c>
      <c r="Z66">
        <v>6.0699999999999997E-2</v>
      </c>
      <c r="AA66">
        <v>0.13070000000000001</v>
      </c>
      <c r="AB66">
        <v>0.19139999999999999</v>
      </c>
      <c r="AC66">
        <v>231.95</v>
      </c>
      <c r="AD66" s="1">
        <v>7305.02</v>
      </c>
      <c r="AE66">
        <v>943.08</v>
      </c>
      <c r="AF66" s="1">
        <v>198908.29</v>
      </c>
      <c r="AG66">
        <v>447</v>
      </c>
      <c r="AH66" s="1">
        <v>35124</v>
      </c>
      <c r="AI66" s="1">
        <v>61288</v>
      </c>
      <c r="AJ66">
        <v>42.25</v>
      </c>
      <c r="AK66">
        <v>29.78</v>
      </c>
      <c r="AL66">
        <v>31.18</v>
      </c>
      <c r="AM66">
        <v>3.8</v>
      </c>
      <c r="AN66">
        <v>0</v>
      </c>
      <c r="AO66">
        <v>1.4028</v>
      </c>
      <c r="AP66" s="1">
        <v>1934.25</v>
      </c>
      <c r="AQ66" s="1">
        <v>1965.93</v>
      </c>
      <c r="AR66" s="1">
        <v>7340.32</v>
      </c>
      <c r="AS66">
        <v>831.04</v>
      </c>
      <c r="AT66">
        <v>894.11</v>
      </c>
      <c r="AU66" s="1">
        <v>12965.65</v>
      </c>
      <c r="AV66" s="1">
        <v>6621.79</v>
      </c>
      <c r="AW66">
        <v>0.39839999999999998</v>
      </c>
      <c r="AX66" s="1">
        <v>6943.25</v>
      </c>
      <c r="AY66">
        <v>0.41770000000000002</v>
      </c>
      <c r="AZ66" s="1">
        <v>1347.13</v>
      </c>
      <c r="BA66">
        <v>8.1100000000000005E-2</v>
      </c>
      <c r="BB66" s="1">
        <v>1708.61</v>
      </c>
      <c r="BC66">
        <v>0.1028</v>
      </c>
      <c r="BD66" s="1">
        <v>16620.78</v>
      </c>
      <c r="BE66" s="1">
        <v>4296.04</v>
      </c>
      <c r="BF66">
        <v>1.0361</v>
      </c>
      <c r="BG66">
        <v>0.46589999999999998</v>
      </c>
      <c r="BH66">
        <v>0.224</v>
      </c>
      <c r="BI66">
        <v>0.2485</v>
      </c>
      <c r="BJ66">
        <v>3.0800000000000001E-2</v>
      </c>
      <c r="BK66">
        <v>3.0800000000000001E-2</v>
      </c>
    </row>
    <row r="67" spans="1:63" x14ac:dyDescent="0.25">
      <c r="A67" t="s">
        <v>67</v>
      </c>
      <c r="B67">
        <v>43661</v>
      </c>
      <c r="C67">
        <v>26</v>
      </c>
      <c r="D67">
        <v>262.04000000000002</v>
      </c>
      <c r="E67" s="1">
        <v>6812.92</v>
      </c>
      <c r="F67" s="1">
        <v>6311.55</v>
      </c>
      <c r="G67">
        <v>1.2800000000000001E-2</v>
      </c>
      <c r="H67">
        <v>2.9999999999999997E-4</v>
      </c>
      <c r="I67">
        <v>1.43E-2</v>
      </c>
      <c r="J67">
        <v>8.0000000000000004E-4</v>
      </c>
      <c r="K67">
        <v>3.9300000000000002E-2</v>
      </c>
      <c r="L67">
        <v>0.8972</v>
      </c>
      <c r="M67">
        <v>3.5299999999999998E-2</v>
      </c>
      <c r="N67">
        <v>0.17219999999999999</v>
      </c>
      <c r="O67">
        <v>8.0999999999999996E-3</v>
      </c>
      <c r="P67">
        <v>0.12509999999999999</v>
      </c>
      <c r="Q67" s="1">
        <v>69265.899999999994</v>
      </c>
      <c r="R67">
        <v>0.1062</v>
      </c>
      <c r="S67">
        <v>0.22800000000000001</v>
      </c>
      <c r="T67">
        <v>0.66579999999999995</v>
      </c>
      <c r="U67">
        <v>40</v>
      </c>
      <c r="V67" s="1">
        <v>99780.64</v>
      </c>
      <c r="W67">
        <v>162.88</v>
      </c>
      <c r="X67" s="1">
        <v>191164.86</v>
      </c>
      <c r="Y67">
        <v>0.81779999999999997</v>
      </c>
      <c r="Z67">
        <v>0.16350000000000001</v>
      </c>
      <c r="AA67">
        <v>1.8800000000000001E-2</v>
      </c>
      <c r="AB67">
        <v>0.1822</v>
      </c>
      <c r="AC67">
        <v>191.16</v>
      </c>
      <c r="AD67" s="1">
        <v>6725.76</v>
      </c>
      <c r="AE67">
        <v>814.38</v>
      </c>
      <c r="AF67" s="1">
        <v>174042.53</v>
      </c>
      <c r="AG67">
        <v>369</v>
      </c>
      <c r="AH67" s="1">
        <v>42317</v>
      </c>
      <c r="AI67" s="1">
        <v>64809</v>
      </c>
      <c r="AJ67">
        <v>65.319999999999993</v>
      </c>
      <c r="AK67">
        <v>34.6</v>
      </c>
      <c r="AL67">
        <v>34.61</v>
      </c>
      <c r="AM67">
        <v>3.65</v>
      </c>
      <c r="AN67">
        <v>0</v>
      </c>
      <c r="AO67">
        <v>0.90139999999999998</v>
      </c>
      <c r="AP67" s="1">
        <v>1363.68</v>
      </c>
      <c r="AQ67" s="1">
        <v>1787.78</v>
      </c>
      <c r="AR67" s="1">
        <v>6655.86</v>
      </c>
      <c r="AS67" s="1">
        <v>1362.54</v>
      </c>
      <c r="AT67">
        <v>375.51</v>
      </c>
      <c r="AU67" s="1">
        <v>11545.36</v>
      </c>
      <c r="AV67" s="1">
        <v>5293.21</v>
      </c>
      <c r="AW67">
        <v>0.43</v>
      </c>
      <c r="AX67" s="1">
        <v>6012.3</v>
      </c>
      <c r="AY67">
        <v>0.4884</v>
      </c>
      <c r="AZ67">
        <v>307.27999999999997</v>
      </c>
      <c r="BA67">
        <v>2.5000000000000001E-2</v>
      </c>
      <c r="BB67">
        <v>697</v>
      </c>
      <c r="BC67">
        <v>5.6599999999999998E-2</v>
      </c>
      <c r="BD67" s="1">
        <v>12309.79</v>
      </c>
      <c r="BE67" s="1">
        <v>3935.58</v>
      </c>
      <c r="BF67">
        <v>0.73070000000000002</v>
      </c>
      <c r="BG67">
        <v>0.59340000000000004</v>
      </c>
      <c r="BH67">
        <v>0.2828</v>
      </c>
      <c r="BI67">
        <v>8.5699999999999998E-2</v>
      </c>
      <c r="BJ67">
        <v>2.5899999999999999E-2</v>
      </c>
      <c r="BK67">
        <v>1.23E-2</v>
      </c>
    </row>
    <row r="68" spans="1:63" x14ac:dyDescent="0.25">
      <c r="A68" t="s">
        <v>68</v>
      </c>
      <c r="B68">
        <v>43679</v>
      </c>
      <c r="C68">
        <v>59</v>
      </c>
      <c r="D68">
        <v>32.869999999999997</v>
      </c>
      <c r="E68" s="1">
        <v>1939.47</v>
      </c>
      <c r="F68" s="1">
        <v>1841.05</v>
      </c>
      <c r="G68">
        <v>1.14E-2</v>
      </c>
      <c r="H68">
        <v>5.0000000000000001E-4</v>
      </c>
      <c r="I68">
        <v>3.8E-3</v>
      </c>
      <c r="J68">
        <v>1.6000000000000001E-3</v>
      </c>
      <c r="K68">
        <v>8.3099999999999993E-2</v>
      </c>
      <c r="L68">
        <v>0.86909999999999998</v>
      </c>
      <c r="M68">
        <v>3.04E-2</v>
      </c>
      <c r="N68">
        <v>0.39939999999999998</v>
      </c>
      <c r="O68">
        <v>4.0000000000000001E-3</v>
      </c>
      <c r="P68">
        <v>0.1774</v>
      </c>
      <c r="Q68" s="1">
        <v>66027.59</v>
      </c>
      <c r="R68">
        <v>0.31819999999999998</v>
      </c>
      <c r="S68">
        <v>0.29220000000000002</v>
      </c>
      <c r="T68">
        <v>0.3896</v>
      </c>
      <c r="U68">
        <v>18</v>
      </c>
      <c r="V68" s="1">
        <v>83332.22</v>
      </c>
      <c r="W68">
        <v>102.38</v>
      </c>
      <c r="X68" s="1">
        <v>143257.9</v>
      </c>
      <c r="Y68">
        <v>0.74450000000000005</v>
      </c>
      <c r="Z68">
        <v>0.23280000000000001</v>
      </c>
      <c r="AA68">
        <v>2.2700000000000001E-2</v>
      </c>
      <c r="AB68">
        <v>0.2555</v>
      </c>
      <c r="AC68">
        <v>143.26</v>
      </c>
      <c r="AD68" s="1">
        <v>4574.8500000000004</v>
      </c>
      <c r="AE68">
        <v>560.19000000000005</v>
      </c>
      <c r="AF68" s="1">
        <v>140743.29999999999</v>
      </c>
      <c r="AG68">
        <v>220</v>
      </c>
      <c r="AH68" s="1">
        <v>33031</v>
      </c>
      <c r="AI68" s="1">
        <v>54283</v>
      </c>
      <c r="AJ68">
        <v>53.7</v>
      </c>
      <c r="AK68">
        <v>29.86</v>
      </c>
      <c r="AL68">
        <v>36.43</v>
      </c>
      <c r="AM68">
        <v>0</v>
      </c>
      <c r="AN68" s="1">
        <v>1636.47</v>
      </c>
      <c r="AO68">
        <v>1.3291999999999999</v>
      </c>
      <c r="AP68" s="1">
        <v>1582.04</v>
      </c>
      <c r="AQ68" s="1">
        <v>1839.76</v>
      </c>
      <c r="AR68" s="1">
        <v>8015.63</v>
      </c>
      <c r="AS68">
        <v>845.44</v>
      </c>
      <c r="AT68">
        <v>460.37</v>
      </c>
      <c r="AU68" s="1">
        <v>12743.24</v>
      </c>
      <c r="AV68" s="1">
        <v>5260.11</v>
      </c>
      <c r="AW68">
        <v>0.38429999999999997</v>
      </c>
      <c r="AX68" s="1">
        <v>5615.75</v>
      </c>
      <c r="AY68">
        <v>0.4103</v>
      </c>
      <c r="AZ68" s="1">
        <v>1104.95</v>
      </c>
      <c r="BA68">
        <v>8.0699999999999994E-2</v>
      </c>
      <c r="BB68" s="1">
        <v>1705.06</v>
      </c>
      <c r="BC68">
        <v>0.1246</v>
      </c>
      <c r="BD68" s="1">
        <v>13685.87</v>
      </c>
      <c r="BE68" s="1">
        <v>3955.35</v>
      </c>
      <c r="BF68">
        <v>1.0164</v>
      </c>
      <c r="BG68">
        <v>0.58240000000000003</v>
      </c>
      <c r="BH68">
        <v>0.26250000000000001</v>
      </c>
      <c r="BI68">
        <v>0.11550000000000001</v>
      </c>
      <c r="BJ68">
        <v>2.64E-2</v>
      </c>
      <c r="BK68">
        <v>1.3299999999999999E-2</v>
      </c>
    </row>
    <row r="69" spans="1:63" x14ac:dyDescent="0.25">
      <c r="A69" t="s">
        <v>69</v>
      </c>
      <c r="B69">
        <v>46508</v>
      </c>
      <c r="C69">
        <v>133</v>
      </c>
      <c r="D69">
        <v>5.53</v>
      </c>
      <c r="E69">
        <v>734.92</v>
      </c>
      <c r="F69">
        <v>604.03</v>
      </c>
      <c r="G69">
        <v>1.6999999999999999E-3</v>
      </c>
      <c r="H69">
        <v>1.6999999999999999E-3</v>
      </c>
      <c r="I69">
        <v>3.3E-3</v>
      </c>
      <c r="J69">
        <v>1.6999999999999999E-3</v>
      </c>
      <c r="K69">
        <v>2.81E-2</v>
      </c>
      <c r="L69">
        <v>0.93720000000000003</v>
      </c>
      <c r="M69">
        <v>2.64E-2</v>
      </c>
      <c r="N69">
        <v>0.30599999999999999</v>
      </c>
      <c r="O69">
        <v>0</v>
      </c>
      <c r="P69">
        <v>0.1666</v>
      </c>
      <c r="Q69" s="1">
        <v>61717.71</v>
      </c>
      <c r="R69">
        <v>0.13789999999999999</v>
      </c>
      <c r="S69">
        <v>0.1552</v>
      </c>
      <c r="T69">
        <v>0.70689999999999997</v>
      </c>
      <c r="U69">
        <v>9</v>
      </c>
      <c r="V69" s="1">
        <v>82919.78</v>
      </c>
      <c r="W69">
        <v>77.540000000000006</v>
      </c>
      <c r="X69" s="1">
        <v>547998.1</v>
      </c>
      <c r="Y69">
        <v>0.25850000000000001</v>
      </c>
      <c r="Z69">
        <v>1.7600000000000001E-2</v>
      </c>
      <c r="AA69">
        <v>0.72389999999999999</v>
      </c>
      <c r="AB69">
        <v>0.74150000000000005</v>
      </c>
      <c r="AC69">
        <v>548</v>
      </c>
      <c r="AD69" s="1">
        <v>23221.200000000001</v>
      </c>
      <c r="AE69">
        <v>462.4</v>
      </c>
      <c r="AF69" s="1">
        <v>240463.74</v>
      </c>
      <c r="AG69">
        <v>521</v>
      </c>
      <c r="AH69" s="1">
        <v>33701</v>
      </c>
      <c r="AI69" s="1">
        <v>51987</v>
      </c>
      <c r="AJ69">
        <v>48.7</v>
      </c>
      <c r="AK69">
        <v>25.74</v>
      </c>
      <c r="AL69">
        <v>26.41</v>
      </c>
      <c r="AM69">
        <v>4.2</v>
      </c>
      <c r="AN69" s="1">
        <v>2609.09</v>
      </c>
      <c r="AO69">
        <v>1.8983000000000001</v>
      </c>
      <c r="AP69" s="1">
        <v>3321.47</v>
      </c>
      <c r="AQ69" s="1">
        <v>3051.32</v>
      </c>
      <c r="AR69" s="1">
        <v>10448.84</v>
      </c>
      <c r="AS69">
        <v>640.01</v>
      </c>
      <c r="AT69">
        <v>175.58</v>
      </c>
      <c r="AU69" s="1">
        <v>17637.22</v>
      </c>
      <c r="AV69" s="1">
        <v>9145.3799999999992</v>
      </c>
      <c r="AW69">
        <v>0.2853</v>
      </c>
      <c r="AX69" s="1">
        <v>20099.2</v>
      </c>
      <c r="AY69">
        <v>0.627</v>
      </c>
      <c r="AZ69" s="1">
        <v>1441.47</v>
      </c>
      <c r="BA69">
        <v>4.4999999999999998E-2</v>
      </c>
      <c r="BB69" s="1">
        <v>1368.74</v>
      </c>
      <c r="BC69">
        <v>4.2700000000000002E-2</v>
      </c>
      <c r="BD69" s="1">
        <v>32054.79</v>
      </c>
      <c r="BE69" s="1">
        <v>5730.95</v>
      </c>
      <c r="BF69">
        <v>1.7483</v>
      </c>
      <c r="BG69">
        <v>0.53869999999999996</v>
      </c>
      <c r="BH69">
        <v>0.25800000000000001</v>
      </c>
      <c r="BI69">
        <v>0.1231</v>
      </c>
      <c r="BJ69">
        <v>4.99E-2</v>
      </c>
      <c r="BK69">
        <v>3.0300000000000001E-2</v>
      </c>
    </row>
    <row r="70" spans="1:63" x14ac:dyDescent="0.25">
      <c r="A70" t="s">
        <v>70</v>
      </c>
      <c r="B70">
        <v>45856</v>
      </c>
      <c r="C70">
        <v>70</v>
      </c>
      <c r="D70">
        <v>21.91</v>
      </c>
      <c r="E70" s="1">
        <v>1533.9</v>
      </c>
      <c r="F70" s="1">
        <v>1662.28</v>
      </c>
      <c r="G70">
        <v>5.4000000000000003E-3</v>
      </c>
      <c r="H70">
        <v>1.1999999999999999E-3</v>
      </c>
      <c r="I70">
        <v>1.4999999999999999E-2</v>
      </c>
      <c r="J70">
        <v>0</v>
      </c>
      <c r="K70">
        <v>7.5800000000000006E-2</v>
      </c>
      <c r="L70">
        <v>0.83640000000000003</v>
      </c>
      <c r="M70">
        <v>6.6100000000000006E-2</v>
      </c>
      <c r="N70">
        <v>0.52749999999999997</v>
      </c>
      <c r="O70">
        <v>8.8000000000000005E-3</v>
      </c>
      <c r="P70">
        <v>0.15609999999999999</v>
      </c>
      <c r="Q70" s="1">
        <v>61553.53</v>
      </c>
      <c r="R70">
        <v>0.11459999999999999</v>
      </c>
      <c r="S70">
        <v>0.15629999999999999</v>
      </c>
      <c r="T70">
        <v>0.72919999999999996</v>
      </c>
      <c r="U70">
        <v>13</v>
      </c>
      <c r="V70" s="1">
        <v>70568.850000000006</v>
      </c>
      <c r="W70">
        <v>114.48</v>
      </c>
      <c r="X70" s="1">
        <v>173640.94</v>
      </c>
      <c r="Y70">
        <v>0.66830000000000001</v>
      </c>
      <c r="Z70">
        <v>0.19489999999999999</v>
      </c>
      <c r="AA70">
        <v>0.1368</v>
      </c>
      <c r="AB70">
        <v>0.33169999999999999</v>
      </c>
      <c r="AC70">
        <v>173.64</v>
      </c>
      <c r="AD70" s="1">
        <v>5127.87</v>
      </c>
      <c r="AE70">
        <v>430.48</v>
      </c>
      <c r="AF70" s="1">
        <v>134971.45000000001</v>
      </c>
      <c r="AG70">
        <v>190</v>
      </c>
      <c r="AH70" s="1">
        <v>32256</v>
      </c>
      <c r="AI70" s="1">
        <v>50732</v>
      </c>
      <c r="AJ70">
        <v>47.22</v>
      </c>
      <c r="AK70">
        <v>23.23</v>
      </c>
      <c r="AL70">
        <v>38.71</v>
      </c>
      <c r="AM70">
        <v>4.3</v>
      </c>
      <c r="AN70">
        <v>0</v>
      </c>
      <c r="AO70">
        <v>0.74490000000000001</v>
      </c>
      <c r="AP70" s="1">
        <v>1464.45</v>
      </c>
      <c r="AQ70" s="1">
        <v>2130.9499999999998</v>
      </c>
      <c r="AR70" s="1">
        <v>5838.41</v>
      </c>
      <c r="AS70">
        <v>735.15</v>
      </c>
      <c r="AT70">
        <v>334.64</v>
      </c>
      <c r="AU70" s="1">
        <v>10503.6</v>
      </c>
      <c r="AV70" s="1">
        <v>5900.66</v>
      </c>
      <c r="AW70">
        <v>0.4632</v>
      </c>
      <c r="AX70" s="1">
        <v>3900.28</v>
      </c>
      <c r="AY70">
        <v>0.30609999999999998</v>
      </c>
      <c r="AZ70" s="1">
        <v>1721.55</v>
      </c>
      <c r="BA70">
        <v>0.1351</v>
      </c>
      <c r="BB70" s="1">
        <v>1217.3399999999999</v>
      </c>
      <c r="BC70">
        <v>9.5600000000000004E-2</v>
      </c>
      <c r="BD70" s="1">
        <v>12739.83</v>
      </c>
      <c r="BE70" s="1">
        <v>5344.9</v>
      </c>
      <c r="BF70">
        <v>1.5645</v>
      </c>
      <c r="BG70">
        <v>0.57340000000000002</v>
      </c>
      <c r="BH70">
        <v>0.22689999999999999</v>
      </c>
      <c r="BI70">
        <v>0.1502</v>
      </c>
      <c r="BJ70">
        <v>3.4500000000000003E-2</v>
      </c>
      <c r="BK70">
        <v>1.5100000000000001E-2</v>
      </c>
    </row>
    <row r="71" spans="1:63" x14ac:dyDescent="0.25">
      <c r="A71" t="s">
        <v>71</v>
      </c>
      <c r="B71">
        <v>47787</v>
      </c>
      <c r="C71">
        <v>128</v>
      </c>
      <c r="D71">
        <v>13.77</v>
      </c>
      <c r="E71" s="1">
        <v>1762.48</v>
      </c>
      <c r="F71" s="1">
        <v>1444.59</v>
      </c>
      <c r="G71">
        <v>2.0999999999999999E-3</v>
      </c>
      <c r="H71">
        <v>3.5000000000000001E-3</v>
      </c>
      <c r="I71">
        <v>1.18E-2</v>
      </c>
      <c r="J71">
        <v>6.9999999999999999E-4</v>
      </c>
      <c r="K71">
        <v>7.6E-3</v>
      </c>
      <c r="L71">
        <v>0.95079999999999998</v>
      </c>
      <c r="M71">
        <v>2.35E-2</v>
      </c>
      <c r="N71">
        <v>0.6149</v>
      </c>
      <c r="O71">
        <v>0</v>
      </c>
      <c r="P71">
        <v>0.21160000000000001</v>
      </c>
      <c r="Q71" s="1">
        <v>46932.07</v>
      </c>
      <c r="R71">
        <v>0.16200000000000001</v>
      </c>
      <c r="S71">
        <v>0.1056</v>
      </c>
      <c r="T71">
        <v>0.73240000000000005</v>
      </c>
      <c r="U71">
        <v>13</v>
      </c>
      <c r="V71" s="1">
        <v>71427.69</v>
      </c>
      <c r="W71">
        <v>130.88</v>
      </c>
      <c r="X71" s="1">
        <v>311407.34999999998</v>
      </c>
      <c r="Y71">
        <v>0.31340000000000001</v>
      </c>
      <c r="Z71">
        <v>0.27229999999999999</v>
      </c>
      <c r="AA71">
        <v>0.41420000000000001</v>
      </c>
      <c r="AB71">
        <v>0.68659999999999999</v>
      </c>
      <c r="AC71">
        <v>311.41000000000003</v>
      </c>
      <c r="AD71" s="1">
        <v>8334.44</v>
      </c>
      <c r="AE71">
        <v>343.4</v>
      </c>
      <c r="AF71" s="1">
        <v>237835.76</v>
      </c>
      <c r="AG71">
        <v>515</v>
      </c>
      <c r="AH71" s="1">
        <v>33797</v>
      </c>
      <c r="AI71" s="1">
        <v>53778</v>
      </c>
      <c r="AJ71">
        <v>29.56</v>
      </c>
      <c r="AK71">
        <v>21.99</v>
      </c>
      <c r="AL71">
        <v>28</v>
      </c>
      <c r="AM71">
        <v>4.5</v>
      </c>
      <c r="AN71">
        <v>0</v>
      </c>
      <c r="AO71">
        <v>0.54039999999999999</v>
      </c>
      <c r="AP71" s="1">
        <v>1788.46</v>
      </c>
      <c r="AQ71" s="1">
        <v>2590.7199999999998</v>
      </c>
      <c r="AR71" s="1">
        <v>7474.61</v>
      </c>
      <c r="AS71">
        <v>488.7</v>
      </c>
      <c r="AT71">
        <v>299.27999999999997</v>
      </c>
      <c r="AU71" s="1">
        <v>12641.77</v>
      </c>
      <c r="AV71" s="1">
        <v>7453.47</v>
      </c>
      <c r="AW71">
        <v>0.43430000000000002</v>
      </c>
      <c r="AX71" s="1">
        <v>7741.98</v>
      </c>
      <c r="AY71">
        <v>0.4511</v>
      </c>
      <c r="AZ71">
        <v>486.42</v>
      </c>
      <c r="BA71">
        <v>2.8299999999999999E-2</v>
      </c>
      <c r="BB71" s="1">
        <v>1481.87</v>
      </c>
      <c r="BC71">
        <v>8.6300000000000002E-2</v>
      </c>
      <c r="BD71" s="1">
        <v>17163.740000000002</v>
      </c>
      <c r="BE71" s="1">
        <v>4422.46</v>
      </c>
      <c r="BF71">
        <v>1.2011000000000001</v>
      </c>
      <c r="BG71">
        <v>0.51090000000000002</v>
      </c>
      <c r="BH71">
        <v>0.27489999999999998</v>
      </c>
      <c r="BI71">
        <v>0.1356</v>
      </c>
      <c r="BJ71">
        <v>5.1299999999999998E-2</v>
      </c>
      <c r="BK71">
        <v>2.7400000000000001E-2</v>
      </c>
    </row>
    <row r="72" spans="1:63" x14ac:dyDescent="0.25">
      <c r="A72" t="s">
        <v>72</v>
      </c>
      <c r="B72">
        <v>48470</v>
      </c>
      <c r="C72">
        <v>71</v>
      </c>
      <c r="D72">
        <v>30.09</v>
      </c>
      <c r="E72" s="1">
        <v>2136.0500000000002</v>
      </c>
      <c r="F72" s="1">
        <v>2082.48</v>
      </c>
      <c r="G72">
        <v>3.3999999999999998E-3</v>
      </c>
      <c r="H72">
        <v>5.0000000000000001E-4</v>
      </c>
      <c r="I72">
        <v>1.2E-2</v>
      </c>
      <c r="J72">
        <v>5.0000000000000001E-4</v>
      </c>
      <c r="K72">
        <v>2.98E-2</v>
      </c>
      <c r="L72">
        <v>0.91259999999999997</v>
      </c>
      <c r="M72">
        <v>4.1300000000000003E-2</v>
      </c>
      <c r="N72">
        <v>0.19170000000000001</v>
      </c>
      <c r="O72">
        <v>7.9000000000000008E-3</v>
      </c>
      <c r="P72">
        <v>0.1105</v>
      </c>
      <c r="Q72" s="1">
        <v>60181.73</v>
      </c>
      <c r="R72">
        <v>0.21640000000000001</v>
      </c>
      <c r="S72">
        <v>0.15670000000000001</v>
      </c>
      <c r="T72">
        <v>0.62690000000000001</v>
      </c>
      <c r="U72">
        <v>12</v>
      </c>
      <c r="V72" s="1">
        <v>96843.81</v>
      </c>
      <c r="W72">
        <v>166.58</v>
      </c>
      <c r="X72" s="1">
        <v>295742.45</v>
      </c>
      <c r="Y72">
        <v>0.74819999999999998</v>
      </c>
      <c r="Z72">
        <v>0.13730000000000001</v>
      </c>
      <c r="AA72">
        <v>0.1145</v>
      </c>
      <c r="AB72">
        <v>0.25180000000000002</v>
      </c>
      <c r="AC72">
        <v>295.74</v>
      </c>
      <c r="AD72" s="1">
        <v>9480.9500000000007</v>
      </c>
      <c r="AE72">
        <v>910.8</v>
      </c>
      <c r="AF72" s="1">
        <v>246756.9</v>
      </c>
      <c r="AG72">
        <v>530</v>
      </c>
      <c r="AH72" s="1">
        <v>45815</v>
      </c>
      <c r="AI72" s="1">
        <v>75503</v>
      </c>
      <c r="AJ72">
        <v>63.55</v>
      </c>
      <c r="AK72">
        <v>27.5</v>
      </c>
      <c r="AL72">
        <v>30.63</v>
      </c>
      <c r="AM72">
        <v>3.3</v>
      </c>
      <c r="AN72">
        <v>0</v>
      </c>
      <c r="AO72">
        <v>0.77649999999999997</v>
      </c>
      <c r="AP72" s="1">
        <v>1508.71</v>
      </c>
      <c r="AQ72" s="1">
        <v>1523.58</v>
      </c>
      <c r="AR72" s="1">
        <v>6840.6</v>
      </c>
      <c r="AS72">
        <v>691.04</v>
      </c>
      <c r="AT72">
        <v>468.11</v>
      </c>
      <c r="AU72" s="1">
        <v>11032.04</v>
      </c>
      <c r="AV72" s="1">
        <v>3602.57</v>
      </c>
      <c r="AW72">
        <v>0.27810000000000001</v>
      </c>
      <c r="AX72" s="1">
        <v>7626.62</v>
      </c>
      <c r="AY72">
        <v>0.58879999999999999</v>
      </c>
      <c r="AZ72" s="1">
        <v>1024.1300000000001</v>
      </c>
      <c r="BA72">
        <v>7.9100000000000004E-2</v>
      </c>
      <c r="BB72">
        <v>699.92</v>
      </c>
      <c r="BC72">
        <v>5.3999999999999999E-2</v>
      </c>
      <c r="BD72" s="1">
        <v>12953.24</v>
      </c>
      <c r="BE72" s="1">
        <v>2711.06</v>
      </c>
      <c r="BF72">
        <v>0.40479999999999999</v>
      </c>
      <c r="BG72">
        <v>0.62360000000000004</v>
      </c>
      <c r="BH72">
        <v>0.22800000000000001</v>
      </c>
      <c r="BI72">
        <v>0.1045</v>
      </c>
      <c r="BJ72">
        <v>2.3E-2</v>
      </c>
      <c r="BK72">
        <v>2.0799999999999999E-2</v>
      </c>
    </row>
    <row r="73" spans="1:63" x14ac:dyDescent="0.25">
      <c r="A73" t="s">
        <v>73</v>
      </c>
      <c r="B73">
        <v>46755</v>
      </c>
      <c r="C73">
        <v>206</v>
      </c>
      <c r="D73">
        <v>11.15</v>
      </c>
      <c r="E73" s="1">
        <v>2295.94</v>
      </c>
      <c r="F73" s="1">
        <v>2133.48</v>
      </c>
      <c r="G73">
        <v>1.3599999999999999E-2</v>
      </c>
      <c r="H73">
        <v>0</v>
      </c>
      <c r="I73">
        <v>8.3999999999999995E-3</v>
      </c>
      <c r="J73">
        <v>8.9999999999999998E-4</v>
      </c>
      <c r="K73">
        <v>0.03</v>
      </c>
      <c r="L73">
        <v>0.88980000000000004</v>
      </c>
      <c r="M73">
        <v>5.7200000000000001E-2</v>
      </c>
      <c r="N73">
        <v>0.15629999999999999</v>
      </c>
      <c r="O73">
        <v>6.6E-3</v>
      </c>
      <c r="P73">
        <v>0.14549999999999999</v>
      </c>
      <c r="Q73" s="1">
        <v>65702.39</v>
      </c>
      <c r="R73">
        <v>9.0899999999999995E-2</v>
      </c>
      <c r="S73">
        <v>0.1399</v>
      </c>
      <c r="T73">
        <v>0.76919999999999999</v>
      </c>
      <c r="U73">
        <v>18</v>
      </c>
      <c r="V73" s="1">
        <v>99113.56</v>
      </c>
      <c r="W73">
        <v>123.62</v>
      </c>
      <c r="X73" s="1">
        <v>339139.95</v>
      </c>
      <c r="Y73">
        <v>0.92959999999999998</v>
      </c>
      <c r="Z73">
        <v>2.3699999999999999E-2</v>
      </c>
      <c r="AA73">
        <v>4.6699999999999998E-2</v>
      </c>
      <c r="AB73">
        <v>7.0400000000000004E-2</v>
      </c>
      <c r="AC73">
        <v>339.14</v>
      </c>
      <c r="AD73" s="1">
        <v>7630.45</v>
      </c>
      <c r="AE73">
        <v>863.26</v>
      </c>
      <c r="AF73" s="1">
        <v>298310.8</v>
      </c>
      <c r="AG73">
        <v>574</v>
      </c>
      <c r="AH73" s="1">
        <v>51345</v>
      </c>
      <c r="AI73" s="1">
        <v>91018</v>
      </c>
      <c r="AJ73">
        <v>31.8</v>
      </c>
      <c r="AK73">
        <v>22</v>
      </c>
      <c r="AL73">
        <v>23.76</v>
      </c>
      <c r="AM73">
        <v>3</v>
      </c>
      <c r="AN73" s="1">
        <v>3253.02</v>
      </c>
      <c r="AO73">
        <v>0.96909999999999996</v>
      </c>
      <c r="AP73" s="1">
        <v>1867.5</v>
      </c>
      <c r="AQ73" s="1">
        <v>2678.99</v>
      </c>
      <c r="AR73" s="1">
        <v>7511.36</v>
      </c>
      <c r="AS73">
        <v>958.83</v>
      </c>
      <c r="AT73">
        <v>273.66000000000003</v>
      </c>
      <c r="AU73" s="1">
        <v>13290.34</v>
      </c>
      <c r="AV73" s="1">
        <v>3172.62</v>
      </c>
      <c r="AW73">
        <v>0.219</v>
      </c>
      <c r="AX73" s="1">
        <v>9798.07</v>
      </c>
      <c r="AY73">
        <v>0.67649999999999999</v>
      </c>
      <c r="AZ73">
        <v>708.09</v>
      </c>
      <c r="BA73">
        <v>4.8899999999999999E-2</v>
      </c>
      <c r="BB73">
        <v>805.62</v>
      </c>
      <c r="BC73">
        <v>5.5599999999999997E-2</v>
      </c>
      <c r="BD73" s="1">
        <v>14484.4</v>
      </c>
      <c r="BE73" s="1">
        <v>1641.48</v>
      </c>
      <c r="BF73">
        <v>0.19239999999999999</v>
      </c>
      <c r="BG73">
        <v>0.57730000000000004</v>
      </c>
      <c r="BH73">
        <v>0.21379999999999999</v>
      </c>
      <c r="BI73">
        <v>0.15909999999999999</v>
      </c>
      <c r="BJ73">
        <v>3.4500000000000003E-2</v>
      </c>
      <c r="BK73">
        <v>1.54E-2</v>
      </c>
    </row>
    <row r="74" spans="1:63" x14ac:dyDescent="0.25">
      <c r="A74" t="s">
        <v>74</v>
      </c>
      <c r="B74">
        <v>43687</v>
      </c>
      <c r="C74">
        <v>6</v>
      </c>
      <c r="D74">
        <v>253.87</v>
      </c>
      <c r="E74" s="1">
        <v>1523.19</v>
      </c>
      <c r="F74" s="1">
        <v>1039.44</v>
      </c>
      <c r="G74" t="s">
        <v>627</v>
      </c>
      <c r="H74" t="s">
        <v>627</v>
      </c>
      <c r="I74" t="s">
        <v>627</v>
      </c>
      <c r="J74" t="s">
        <v>627</v>
      </c>
      <c r="K74" t="s">
        <v>627</v>
      </c>
      <c r="L74" t="s">
        <v>627</v>
      </c>
      <c r="M74" t="s">
        <v>627</v>
      </c>
      <c r="N74" t="s">
        <v>627</v>
      </c>
      <c r="O74">
        <v>0</v>
      </c>
      <c r="P74" t="s">
        <v>627</v>
      </c>
      <c r="Q74" s="1">
        <v>54753.45</v>
      </c>
      <c r="R74">
        <v>0.25609999999999999</v>
      </c>
      <c r="S74">
        <v>0.17069999999999999</v>
      </c>
      <c r="T74">
        <v>0.57320000000000004</v>
      </c>
      <c r="U74">
        <v>9</v>
      </c>
      <c r="V74" s="1">
        <v>86692.89</v>
      </c>
      <c r="W74">
        <v>159.31</v>
      </c>
      <c r="X74" s="1">
        <v>84371.33</v>
      </c>
      <c r="Y74">
        <v>0.74529999999999996</v>
      </c>
      <c r="Z74">
        <v>0.1958</v>
      </c>
      <c r="AA74">
        <v>5.8900000000000001E-2</v>
      </c>
      <c r="AB74">
        <v>0.25469999999999998</v>
      </c>
      <c r="AC74">
        <v>84.37</v>
      </c>
      <c r="AD74" s="1">
        <v>3312.52</v>
      </c>
      <c r="AE74">
        <v>504.74</v>
      </c>
      <c r="AF74" s="1">
        <v>78221.72</v>
      </c>
      <c r="AG74">
        <v>40</v>
      </c>
      <c r="AH74" s="1">
        <v>29169</v>
      </c>
      <c r="AI74" s="1">
        <v>40112</v>
      </c>
      <c r="AJ74">
        <v>55.4</v>
      </c>
      <c r="AK74">
        <v>37.46</v>
      </c>
      <c r="AL74">
        <v>41.26</v>
      </c>
      <c r="AM74">
        <v>3.5</v>
      </c>
      <c r="AN74">
        <v>0</v>
      </c>
      <c r="AO74">
        <v>0.97060000000000002</v>
      </c>
      <c r="AP74" s="1">
        <v>3515.04</v>
      </c>
      <c r="AQ74" s="1">
        <v>1744.65</v>
      </c>
      <c r="AR74" s="1">
        <v>8756.15</v>
      </c>
      <c r="AS74">
        <v>617.29999999999995</v>
      </c>
      <c r="AT74">
        <v>129.9</v>
      </c>
      <c r="AU74" s="1">
        <v>14763.04</v>
      </c>
      <c r="AV74" s="1">
        <v>12861.39</v>
      </c>
      <c r="AW74">
        <v>0.64170000000000005</v>
      </c>
      <c r="AX74" s="1">
        <v>3937.46</v>
      </c>
      <c r="AY74">
        <v>0.19639999999999999</v>
      </c>
      <c r="AZ74">
        <v>634.82000000000005</v>
      </c>
      <c r="BA74">
        <v>3.1699999999999999E-2</v>
      </c>
      <c r="BB74" s="1">
        <v>2609.8200000000002</v>
      </c>
      <c r="BC74">
        <v>0.13020000000000001</v>
      </c>
      <c r="BD74" s="1">
        <v>20043.490000000002</v>
      </c>
      <c r="BE74" s="1">
        <v>6223.98</v>
      </c>
      <c r="BF74">
        <v>2.923</v>
      </c>
      <c r="BG74">
        <v>0.43169999999999997</v>
      </c>
      <c r="BH74">
        <v>0.26350000000000001</v>
      </c>
      <c r="BI74">
        <v>0.20480000000000001</v>
      </c>
      <c r="BJ74">
        <v>2.5000000000000001E-2</v>
      </c>
      <c r="BK74">
        <v>7.4999999999999997E-2</v>
      </c>
    </row>
    <row r="75" spans="1:63" x14ac:dyDescent="0.25">
      <c r="A75" t="s">
        <v>75</v>
      </c>
      <c r="B75">
        <v>45252</v>
      </c>
      <c r="C75">
        <v>157</v>
      </c>
      <c r="D75">
        <v>5.81</v>
      </c>
      <c r="E75">
        <v>911.58</v>
      </c>
      <c r="F75">
        <v>729.49</v>
      </c>
      <c r="G75">
        <v>1.4E-3</v>
      </c>
      <c r="H75">
        <v>0</v>
      </c>
      <c r="I75">
        <v>1.4E-3</v>
      </c>
      <c r="J75">
        <v>1.4E-3</v>
      </c>
      <c r="K75">
        <v>1.0999999999999999E-2</v>
      </c>
      <c r="L75">
        <v>0.97389999999999999</v>
      </c>
      <c r="M75">
        <v>1.0999999999999999E-2</v>
      </c>
      <c r="N75">
        <v>0.39529999999999998</v>
      </c>
      <c r="O75">
        <v>0</v>
      </c>
      <c r="P75">
        <v>0.16850000000000001</v>
      </c>
      <c r="Q75" s="1">
        <v>48837.31</v>
      </c>
      <c r="R75">
        <v>0.18970000000000001</v>
      </c>
      <c r="S75">
        <v>0.31030000000000002</v>
      </c>
      <c r="T75">
        <v>0.5</v>
      </c>
      <c r="U75">
        <v>10</v>
      </c>
      <c r="V75" s="1">
        <v>68431.399999999994</v>
      </c>
      <c r="W75">
        <v>85.85</v>
      </c>
      <c r="X75" s="1">
        <v>195140.36</v>
      </c>
      <c r="Y75">
        <v>0.58279999999999998</v>
      </c>
      <c r="Z75">
        <v>0.1308</v>
      </c>
      <c r="AA75">
        <v>0.2863</v>
      </c>
      <c r="AB75">
        <v>0.41720000000000002</v>
      </c>
      <c r="AC75">
        <v>195.14</v>
      </c>
      <c r="AD75" s="1">
        <v>6616.29</v>
      </c>
      <c r="AE75">
        <v>453.64</v>
      </c>
      <c r="AF75" s="1">
        <v>154283.4</v>
      </c>
      <c r="AG75">
        <v>270</v>
      </c>
      <c r="AH75" s="1">
        <v>32424</v>
      </c>
      <c r="AI75" s="1">
        <v>48472</v>
      </c>
      <c r="AJ75">
        <v>42.7</v>
      </c>
      <c r="AK75">
        <v>28.98</v>
      </c>
      <c r="AL75">
        <v>36.590000000000003</v>
      </c>
      <c r="AM75">
        <v>4.7</v>
      </c>
      <c r="AN75">
        <v>0</v>
      </c>
      <c r="AO75">
        <v>1.1948000000000001</v>
      </c>
      <c r="AP75" s="1">
        <v>2448.54</v>
      </c>
      <c r="AQ75" s="1">
        <v>3055.62</v>
      </c>
      <c r="AR75" s="1">
        <v>8942.44</v>
      </c>
      <c r="AS75">
        <v>775.03</v>
      </c>
      <c r="AT75">
        <v>544.69000000000005</v>
      </c>
      <c r="AU75" s="1">
        <v>15766.32</v>
      </c>
      <c r="AV75" s="1">
        <v>9124.1200000000008</v>
      </c>
      <c r="AW75">
        <v>0.48470000000000002</v>
      </c>
      <c r="AX75" s="1">
        <v>7086.59</v>
      </c>
      <c r="AY75">
        <v>0.3765</v>
      </c>
      <c r="AZ75">
        <v>852.65</v>
      </c>
      <c r="BA75">
        <v>4.53E-2</v>
      </c>
      <c r="BB75" s="1">
        <v>1759.68</v>
      </c>
      <c r="BC75">
        <v>9.35E-2</v>
      </c>
      <c r="BD75" s="1">
        <v>18823.04</v>
      </c>
      <c r="BE75" s="1">
        <v>6246.76</v>
      </c>
      <c r="BF75">
        <v>2.3052000000000001</v>
      </c>
      <c r="BG75">
        <v>0.46920000000000001</v>
      </c>
      <c r="BH75">
        <v>0.30059999999999998</v>
      </c>
      <c r="BI75">
        <v>0.15709999999999999</v>
      </c>
      <c r="BJ75">
        <v>5.1200000000000002E-2</v>
      </c>
      <c r="BK75">
        <v>2.1999999999999999E-2</v>
      </c>
    </row>
    <row r="76" spans="1:63" x14ac:dyDescent="0.25">
      <c r="A76" t="s">
        <v>76</v>
      </c>
      <c r="B76">
        <v>43695</v>
      </c>
      <c r="C76">
        <v>77</v>
      </c>
      <c r="D76">
        <v>27.17</v>
      </c>
      <c r="E76" s="1">
        <v>2091.9699999999998</v>
      </c>
      <c r="F76" s="1">
        <v>1864.23</v>
      </c>
      <c r="G76">
        <v>2.0999999999999999E-3</v>
      </c>
      <c r="H76">
        <v>0</v>
      </c>
      <c r="I76">
        <v>1.4999999999999999E-2</v>
      </c>
      <c r="J76">
        <v>0</v>
      </c>
      <c r="K76">
        <v>1.1299999999999999E-2</v>
      </c>
      <c r="L76">
        <v>0.92910000000000004</v>
      </c>
      <c r="M76">
        <v>4.24E-2</v>
      </c>
      <c r="N76">
        <v>0.73329999999999995</v>
      </c>
      <c r="O76">
        <v>8.5000000000000006E-3</v>
      </c>
      <c r="P76">
        <v>0.20039999999999999</v>
      </c>
      <c r="Q76" s="1">
        <v>52612.58</v>
      </c>
      <c r="R76">
        <v>0.2137</v>
      </c>
      <c r="S76">
        <v>0.22900000000000001</v>
      </c>
      <c r="T76">
        <v>0.55730000000000002</v>
      </c>
      <c r="U76">
        <v>14</v>
      </c>
      <c r="V76" s="1">
        <v>75796.36</v>
      </c>
      <c r="W76">
        <v>145.52000000000001</v>
      </c>
      <c r="X76" s="1">
        <v>138876.10999999999</v>
      </c>
      <c r="Y76">
        <v>0.66820000000000002</v>
      </c>
      <c r="Z76">
        <v>0.20269999999999999</v>
      </c>
      <c r="AA76">
        <v>0.12920000000000001</v>
      </c>
      <c r="AB76">
        <v>0.33179999999999998</v>
      </c>
      <c r="AC76">
        <v>138.88</v>
      </c>
      <c r="AD76" s="1">
        <v>3839.35</v>
      </c>
      <c r="AE76">
        <v>446</v>
      </c>
      <c r="AF76" s="1">
        <v>123164.2</v>
      </c>
      <c r="AG76">
        <v>139</v>
      </c>
      <c r="AH76" s="1">
        <v>28865</v>
      </c>
      <c r="AI76" s="1">
        <v>45518</v>
      </c>
      <c r="AJ76">
        <v>32.450000000000003</v>
      </c>
      <c r="AK76">
        <v>26.92</v>
      </c>
      <c r="AL76">
        <v>26.98</v>
      </c>
      <c r="AM76">
        <v>4.4000000000000004</v>
      </c>
      <c r="AN76">
        <v>0</v>
      </c>
      <c r="AO76">
        <v>0.94479999999999997</v>
      </c>
      <c r="AP76" s="1">
        <v>1697.27</v>
      </c>
      <c r="AQ76" s="1">
        <v>2209.7199999999998</v>
      </c>
      <c r="AR76" s="1">
        <v>6730.33</v>
      </c>
      <c r="AS76" s="1">
        <v>1110.03</v>
      </c>
      <c r="AT76">
        <v>230.95</v>
      </c>
      <c r="AU76" s="1">
        <v>11978.3</v>
      </c>
      <c r="AV76" s="1">
        <v>8125.66</v>
      </c>
      <c r="AW76">
        <v>0.55100000000000005</v>
      </c>
      <c r="AX76" s="1">
        <v>3640.84</v>
      </c>
      <c r="AY76">
        <v>0.24690000000000001</v>
      </c>
      <c r="AZ76">
        <v>799.64</v>
      </c>
      <c r="BA76">
        <v>5.4199999999999998E-2</v>
      </c>
      <c r="BB76" s="1">
        <v>2181.14</v>
      </c>
      <c r="BC76">
        <v>0.1479</v>
      </c>
      <c r="BD76" s="1">
        <v>14747.28</v>
      </c>
      <c r="BE76" s="1">
        <v>5543.4</v>
      </c>
      <c r="BF76">
        <v>2.1880000000000002</v>
      </c>
      <c r="BG76">
        <v>0.51619999999999999</v>
      </c>
      <c r="BH76">
        <v>0.23980000000000001</v>
      </c>
      <c r="BI76">
        <v>0.20250000000000001</v>
      </c>
      <c r="BJ76">
        <v>2.3699999999999999E-2</v>
      </c>
      <c r="BK76">
        <v>1.78E-2</v>
      </c>
    </row>
    <row r="77" spans="1:63" x14ac:dyDescent="0.25">
      <c r="A77" t="s">
        <v>77</v>
      </c>
      <c r="B77">
        <v>43703</v>
      </c>
      <c r="C77">
        <v>4</v>
      </c>
      <c r="D77">
        <v>336.01</v>
      </c>
      <c r="E77" s="1">
        <v>1344.04</v>
      </c>
      <c r="F77" s="1">
        <v>1001.54</v>
      </c>
      <c r="G77">
        <v>1E-3</v>
      </c>
      <c r="H77">
        <v>0</v>
      </c>
      <c r="I77">
        <v>0.26950000000000002</v>
      </c>
      <c r="J77">
        <v>1E-3</v>
      </c>
      <c r="K77">
        <v>0.37519999999999998</v>
      </c>
      <c r="L77">
        <v>0.27250000000000002</v>
      </c>
      <c r="M77">
        <v>8.0799999999999997E-2</v>
      </c>
      <c r="N77">
        <v>0.99880000000000002</v>
      </c>
      <c r="O77">
        <v>0.1187</v>
      </c>
      <c r="P77">
        <v>0.15429999999999999</v>
      </c>
      <c r="Q77" s="1">
        <v>53656.02</v>
      </c>
      <c r="R77">
        <v>0.32140000000000002</v>
      </c>
      <c r="S77">
        <v>0.13100000000000001</v>
      </c>
      <c r="T77">
        <v>0.54759999999999998</v>
      </c>
      <c r="U77">
        <v>13</v>
      </c>
      <c r="V77" s="1">
        <v>77456.62</v>
      </c>
      <c r="W77">
        <v>100.27</v>
      </c>
      <c r="X77" s="1">
        <v>53590.97</v>
      </c>
      <c r="Y77">
        <v>0.78879999999999995</v>
      </c>
      <c r="Z77">
        <v>0.1424</v>
      </c>
      <c r="AA77">
        <v>6.88E-2</v>
      </c>
      <c r="AB77">
        <v>0.2112</v>
      </c>
      <c r="AC77">
        <v>53.59</v>
      </c>
      <c r="AD77" s="1">
        <v>2027.87</v>
      </c>
      <c r="AE77">
        <v>389.8</v>
      </c>
      <c r="AF77" s="1">
        <v>38449.68</v>
      </c>
      <c r="AG77">
        <v>1</v>
      </c>
      <c r="AH77" s="1">
        <v>24475</v>
      </c>
      <c r="AI77" s="1">
        <v>37421</v>
      </c>
      <c r="AJ77">
        <v>39.9</v>
      </c>
      <c r="AK77">
        <v>37.44</v>
      </c>
      <c r="AL77">
        <v>39.06</v>
      </c>
      <c r="AM77">
        <v>4.7</v>
      </c>
      <c r="AN77">
        <v>0</v>
      </c>
      <c r="AO77">
        <v>1.0170999999999999</v>
      </c>
      <c r="AP77" s="1">
        <v>2584.56</v>
      </c>
      <c r="AQ77" s="1">
        <v>3089.18</v>
      </c>
      <c r="AR77" s="1">
        <v>9366.06</v>
      </c>
      <c r="AS77">
        <v>750.05</v>
      </c>
      <c r="AT77">
        <v>327.57</v>
      </c>
      <c r="AU77" s="1">
        <v>16117.42</v>
      </c>
      <c r="AV77" s="1">
        <v>16231.88</v>
      </c>
      <c r="AW77">
        <v>0.74970000000000003</v>
      </c>
      <c r="AX77" s="1">
        <v>2020.11</v>
      </c>
      <c r="AY77">
        <v>9.3299999999999994E-2</v>
      </c>
      <c r="AZ77">
        <v>788.75</v>
      </c>
      <c r="BA77">
        <v>3.6400000000000002E-2</v>
      </c>
      <c r="BB77" s="1">
        <v>2610.6999999999998</v>
      </c>
      <c r="BC77">
        <v>0.1206</v>
      </c>
      <c r="BD77" s="1">
        <v>21651.439999999999</v>
      </c>
      <c r="BE77" s="1">
        <v>9676.52</v>
      </c>
      <c r="BF77">
        <v>6.7275999999999998</v>
      </c>
      <c r="BG77">
        <v>0.49719999999999998</v>
      </c>
      <c r="BH77">
        <v>0.20949999999999999</v>
      </c>
      <c r="BI77">
        <v>0.26290000000000002</v>
      </c>
      <c r="BJ77">
        <v>2.1999999999999999E-2</v>
      </c>
      <c r="BK77">
        <v>8.5000000000000006E-3</v>
      </c>
    </row>
    <row r="78" spans="1:63" x14ac:dyDescent="0.25">
      <c r="A78" t="s">
        <v>78</v>
      </c>
      <c r="B78">
        <v>46946</v>
      </c>
      <c r="C78">
        <v>32</v>
      </c>
      <c r="D78">
        <v>121.04</v>
      </c>
      <c r="E78" s="1">
        <v>3873.23</v>
      </c>
      <c r="F78" s="1">
        <v>3668.84</v>
      </c>
      <c r="G78">
        <v>4.36E-2</v>
      </c>
      <c r="H78">
        <v>0</v>
      </c>
      <c r="I78">
        <v>0.26379999999999998</v>
      </c>
      <c r="J78">
        <v>2.5000000000000001E-3</v>
      </c>
      <c r="K78">
        <v>5.1999999999999998E-2</v>
      </c>
      <c r="L78">
        <v>0.57030000000000003</v>
      </c>
      <c r="M78">
        <v>6.7799999999999999E-2</v>
      </c>
      <c r="N78">
        <v>0.31900000000000001</v>
      </c>
      <c r="O78">
        <v>5.0700000000000002E-2</v>
      </c>
      <c r="P78">
        <v>0.14460000000000001</v>
      </c>
      <c r="Q78" s="1">
        <v>63292.03</v>
      </c>
      <c r="R78">
        <v>0.25</v>
      </c>
      <c r="S78">
        <v>0.1573</v>
      </c>
      <c r="T78">
        <v>0.5927</v>
      </c>
      <c r="U78">
        <v>23</v>
      </c>
      <c r="V78" s="1">
        <v>100458.44</v>
      </c>
      <c r="W78">
        <v>164.74</v>
      </c>
      <c r="X78" s="1">
        <v>156070.81</v>
      </c>
      <c r="Y78">
        <v>0.80069999999999997</v>
      </c>
      <c r="Z78">
        <v>0.14660000000000001</v>
      </c>
      <c r="AA78">
        <v>5.28E-2</v>
      </c>
      <c r="AB78">
        <v>0.1993</v>
      </c>
      <c r="AC78">
        <v>156.07</v>
      </c>
      <c r="AD78" s="1">
        <v>5579.49</v>
      </c>
      <c r="AE78">
        <v>696.16</v>
      </c>
      <c r="AF78" s="1">
        <v>130223.9</v>
      </c>
      <c r="AG78">
        <v>166</v>
      </c>
      <c r="AH78" s="1">
        <v>43762</v>
      </c>
      <c r="AI78" s="1">
        <v>68285</v>
      </c>
      <c r="AJ78">
        <v>66.16</v>
      </c>
      <c r="AK78">
        <v>33.24</v>
      </c>
      <c r="AL78">
        <v>38.520000000000003</v>
      </c>
      <c r="AM78">
        <v>5</v>
      </c>
      <c r="AN78" s="1">
        <v>1396.4</v>
      </c>
      <c r="AO78">
        <v>1.2016</v>
      </c>
      <c r="AP78" s="1">
        <v>1756.69</v>
      </c>
      <c r="AQ78" s="1">
        <v>2280.6799999999998</v>
      </c>
      <c r="AR78" s="1">
        <v>6957.52</v>
      </c>
      <c r="AS78">
        <v>704.39</v>
      </c>
      <c r="AT78">
        <v>218.52</v>
      </c>
      <c r="AU78" s="1">
        <v>11917.8</v>
      </c>
      <c r="AV78" s="1">
        <v>6291.24</v>
      </c>
      <c r="AW78">
        <v>0.42349999999999999</v>
      </c>
      <c r="AX78" s="1">
        <v>6319.81</v>
      </c>
      <c r="AY78">
        <v>0.4254</v>
      </c>
      <c r="AZ78" s="1">
        <v>1053.06</v>
      </c>
      <c r="BA78">
        <v>7.0900000000000005E-2</v>
      </c>
      <c r="BB78" s="1">
        <v>1191.48</v>
      </c>
      <c r="BC78">
        <v>8.0199999999999994E-2</v>
      </c>
      <c r="BD78" s="1">
        <v>14855.59</v>
      </c>
      <c r="BE78" s="1">
        <v>4818.4799999999996</v>
      </c>
      <c r="BF78">
        <v>1.2623</v>
      </c>
      <c r="BG78">
        <v>0.5917</v>
      </c>
      <c r="BH78">
        <v>0.23089999999999999</v>
      </c>
      <c r="BI78">
        <v>0.1193</v>
      </c>
      <c r="BJ78">
        <v>4.6399999999999997E-2</v>
      </c>
      <c r="BK78">
        <v>1.17E-2</v>
      </c>
    </row>
    <row r="79" spans="1:63" x14ac:dyDescent="0.25">
      <c r="A79" t="s">
        <v>79</v>
      </c>
      <c r="B79">
        <v>48314</v>
      </c>
      <c r="C79">
        <v>30</v>
      </c>
      <c r="D79">
        <v>90.76</v>
      </c>
      <c r="E79" s="1">
        <v>2722.73</v>
      </c>
      <c r="F79" s="1">
        <v>2491.94</v>
      </c>
      <c r="G79">
        <v>3.3300000000000003E-2</v>
      </c>
      <c r="H79">
        <v>8.0000000000000004E-4</v>
      </c>
      <c r="I79">
        <v>9.1999999999999998E-3</v>
      </c>
      <c r="J79">
        <v>1.6000000000000001E-3</v>
      </c>
      <c r="K79">
        <v>4.1300000000000003E-2</v>
      </c>
      <c r="L79">
        <v>0.8921</v>
      </c>
      <c r="M79">
        <v>2.1700000000000001E-2</v>
      </c>
      <c r="N79">
        <v>0.1066</v>
      </c>
      <c r="O79">
        <v>5.1000000000000004E-3</v>
      </c>
      <c r="P79">
        <v>9.8699999999999996E-2</v>
      </c>
      <c r="Q79" s="1">
        <v>71509.039999999994</v>
      </c>
      <c r="R79">
        <v>7.6399999999999996E-2</v>
      </c>
      <c r="S79">
        <v>0.121</v>
      </c>
      <c r="T79">
        <v>0.80249999999999999</v>
      </c>
      <c r="U79">
        <v>12</v>
      </c>
      <c r="V79" s="1">
        <v>88617.68</v>
      </c>
      <c r="W79">
        <v>224.06</v>
      </c>
      <c r="X79" s="1">
        <v>259460.05</v>
      </c>
      <c r="Y79">
        <v>0.86660000000000004</v>
      </c>
      <c r="Z79">
        <v>0.1096</v>
      </c>
      <c r="AA79">
        <v>2.3800000000000002E-2</v>
      </c>
      <c r="AB79">
        <v>0.13339999999999999</v>
      </c>
      <c r="AC79">
        <v>259.45999999999998</v>
      </c>
      <c r="AD79" s="1">
        <v>8719.14</v>
      </c>
      <c r="AE79">
        <v>875.14</v>
      </c>
      <c r="AF79" s="1">
        <v>231189.03</v>
      </c>
      <c r="AG79">
        <v>509</v>
      </c>
      <c r="AH79" s="1">
        <v>45815</v>
      </c>
      <c r="AI79" s="1">
        <v>102857</v>
      </c>
      <c r="AJ79">
        <v>60.5</v>
      </c>
      <c r="AK79">
        <v>32.409999999999997</v>
      </c>
      <c r="AL79">
        <v>37.24</v>
      </c>
      <c r="AM79">
        <v>4.7</v>
      </c>
      <c r="AN79">
        <v>0</v>
      </c>
      <c r="AO79">
        <v>0.7016</v>
      </c>
      <c r="AP79" s="1">
        <v>1154.0999999999999</v>
      </c>
      <c r="AQ79" s="1">
        <v>1955.35</v>
      </c>
      <c r="AR79" s="1">
        <v>7151.19</v>
      </c>
      <c r="AS79">
        <v>542.71</v>
      </c>
      <c r="AT79">
        <v>253.73</v>
      </c>
      <c r="AU79" s="1">
        <v>11057.08</v>
      </c>
      <c r="AV79" s="1">
        <v>3434.97</v>
      </c>
      <c r="AW79">
        <v>0.26600000000000001</v>
      </c>
      <c r="AX79" s="1">
        <v>8030.9</v>
      </c>
      <c r="AY79">
        <v>0.62180000000000002</v>
      </c>
      <c r="AZ79">
        <v>464.51</v>
      </c>
      <c r="BA79">
        <v>3.5999999999999997E-2</v>
      </c>
      <c r="BB79">
        <v>984.57</v>
      </c>
      <c r="BC79">
        <v>7.6200000000000004E-2</v>
      </c>
      <c r="BD79" s="1">
        <v>12914.95</v>
      </c>
      <c r="BE79" s="1">
        <v>1357.63</v>
      </c>
      <c r="BF79">
        <v>0.14699999999999999</v>
      </c>
      <c r="BG79">
        <v>0.61660000000000004</v>
      </c>
      <c r="BH79">
        <v>0.23880000000000001</v>
      </c>
      <c r="BI79">
        <v>9.5200000000000007E-2</v>
      </c>
      <c r="BJ79">
        <v>3.1199999999999999E-2</v>
      </c>
      <c r="BK79">
        <v>1.8100000000000002E-2</v>
      </c>
    </row>
    <row r="80" spans="1:63" x14ac:dyDescent="0.25">
      <c r="A80" t="s">
        <v>80</v>
      </c>
      <c r="B80">
        <v>43711</v>
      </c>
      <c r="C80">
        <v>17</v>
      </c>
      <c r="D80">
        <v>577.45000000000005</v>
      </c>
      <c r="E80" s="1">
        <v>9816.69</v>
      </c>
      <c r="F80" s="1">
        <v>7927.84</v>
      </c>
      <c r="G80">
        <v>1.8E-3</v>
      </c>
      <c r="H80">
        <v>1.2999999999999999E-3</v>
      </c>
      <c r="I80">
        <v>0.36620000000000003</v>
      </c>
      <c r="J80">
        <v>2E-3</v>
      </c>
      <c r="K80">
        <v>7.9600000000000004E-2</v>
      </c>
      <c r="L80">
        <v>0.38319999999999999</v>
      </c>
      <c r="M80">
        <v>0.16600000000000001</v>
      </c>
      <c r="N80">
        <v>1</v>
      </c>
      <c r="O80">
        <v>3.1899999999999998E-2</v>
      </c>
      <c r="P80">
        <v>0.1701</v>
      </c>
      <c r="Q80" s="1">
        <v>69526.570000000007</v>
      </c>
      <c r="R80">
        <v>0.125</v>
      </c>
      <c r="S80">
        <v>0.21029999999999999</v>
      </c>
      <c r="T80">
        <v>0.66469999999999996</v>
      </c>
      <c r="U80">
        <v>93</v>
      </c>
      <c r="V80" s="1">
        <v>91817.02</v>
      </c>
      <c r="W80">
        <v>105.47</v>
      </c>
      <c r="X80" s="1">
        <v>66684.45</v>
      </c>
      <c r="Y80">
        <v>0.54849999999999999</v>
      </c>
      <c r="Z80">
        <v>0.3211</v>
      </c>
      <c r="AA80">
        <v>0.13039999999999999</v>
      </c>
      <c r="AB80">
        <v>0.45150000000000001</v>
      </c>
      <c r="AC80">
        <v>66.680000000000007</v>
      </c>
      <c r="AD80" s="1">
        <v>3592.43</v>
      </c>
      <c r="AE80">
        <v>326.7</v>
      </c>
      <c r="AF80" s="1">
        <v>49865.67</v>
      </c>
      <c r="AG80">
        <v>6</v>
      </c>
      <c r="AH80" s="1">
        <v>23074</v>
      </c>
      <c r="AI80" s="1">
        <v>32851</v>
      </c>
      <c r="AJ80">
        <v>75.900000000000006</v>
      </c>
      <c r="AK80">
        <v>49.96</v>
      </c>
      <c r="AL80">
        <v>51.61</v>
      </c>
      <c r="AM80">
        <v>4.4000000000000004</v>
      </c>
      <c r="AN80">
        <v>0</v>
      </c>
      <c r="AO80">
        <v>1.2524</v>
      </c>
      <c r="AP80" s="1">
        <v>2393.04</v>
      </c>
      <c r="AQ80" s="1">
        <v>2846.95</v>
      </c>
      <c r="AR80" s="1">
        <v>9102.7999999999993</v>
      </c>
      <c r="AS80" s="1">
        <v>1277.48</v>
      </c>
      <c r="AT80">
        <v>753.91</v>
      </c>
      <c r="AU80" s="1">
        <v>16374.18</v>
      </c>
      <c r="AV80" s="1">
        <v>13583.43</v>
      </c>
      <c r="AW80">
        <v>0.66869999999999996</v>
      </c>
      <c r="AX80" s="1">
        <v>3768.41</v>
      </c>
      <c r="AY80">
        <v>0.1855</v>
      </c>
      <c r="AZ80">
        <v>382.08</v>
      </c>
      <c r="BA80">
        <v>1.8800000000000001E-2</v>
      </c>
      <c r="BB80" s="1">
        <v>2580.7600000000002</v>
      </c>
      <c r="BC80">
        <v>0.127</v>
      </c>
      <c r="BD80" s="1">
        <v>20314.68</v>
      </c>
      <c r="BE80" s="1">
        <v>8573.9599999999991</v>
      </c>
      <c r="BF80">
        <v>7.1981000000000002</v>
      </c>
      <c r="BG80">
        <v>0.57410000000000005</v>
      </c>
      <c r="BH80">
        <v>0.2404</v>
      </c>
      <c r="BI80">
        <v>0.13869999999999999</v>
      </c>
      <c r="BJ80">
        <v>3.9399999999999998E-2</v>
      </c>
      <c r="BK80">
        <v>7.4000000000000003E-3</v>
      </c>
    </row>
    <row r="81" spans="1:63" x14ac:dyDescent="0.25">
      <c r="A81" t="s">
        <v>81</v>
      </c>
      <c r="B81">
        <v>49833</v>
      </c>
      <c r="C81">
        <v>36</v>
      </c>
      <c r="D81">
        <v>49.12</v>
      </c>
      <c r="E81" s="1">
        <v>1768.19</v>
      </c>
      <c r="F81" s="1">
        <v>1851.33</v>
      </c>
      <c r="G81">
        <v>3.2000000000000002E-3</v>
      </c>
      <c r="H81">
        <v>5.0000000000000001E-4</v>
      </c>
      <c r="I81">
        <v>0.1016</v>
      </c>
      <c r="J81">
        <v>0</v>
      </c>
      <c r="K81">
        <v>2.1600000000000001E-2</v>
      </c>
      <c r="L81">
        <v>0.7823</v>
      </c>
      <c r="M81">
        <v>9.0800000000000006E-2</v>
      </c>
      <c r="N81">
        <v>0.81710000000000005</v>
      </c>
      <c r="O81">
        <v>2.2000000000000001E-3</v>
      </c>
      <c r="P81">
        <v>0.15210000000000001</v>
      </c>
      <c r="Q81" s="1">
        <v>72252.5</v>
      </c>
      <c r="R81">
        <v>8.3299999999999999E-2</v>
      </c>
      <c r="S81">
        <v>0.21210000000000001</v>
      </c>
      <c r="T81">
        <v>0.70450000000000002</v>
      </c>
      <c r="U81">
        <v>15</v>
      </c>
      <c r="V81" s="1">
        <v>114220.87</v>
      </c>
      <c r="W81">
        <v>117.86</v>
      </c>
      <c r="X81" s="1">
        <v>233478.52</v>
      </c>
      <c r="Y81">
        <v>0.4486</v>
      </c>
      <c r="Z81">
        <v>0.1885</v>
      </c>
      <c r="AA81">
        <v>0.3629</v>
      </c>
      <c r="AB81">
        <v>0.5514</v>
      </c>
      <c r="AC81">
        <v>233.48</v>
      </c>
      <c r="AD81" s="1">
        <v>7906.09</v>
      </c>
      <c r="AE81">
        <v>489.07</v>
      </c>
      <c r="AF81" s="1">
        <v>202238.34</v>
      </c>
      <c r="AG81">
        <v>459</v>
      </c>
      <c r="AH81" s="1">
        <v>31485</v>
      </c>
      <c r="AI81" s="1">
        <v>46245</v>
      </c>
      <c r="AJ81">
        <v>48.2</v>
      </c>
      <c r="AK81">
        <v>24.07</v>
      </c>
      <c r="AL81">
        <v>29.55</v>
      </c>
      <c r="AM81">
        <v>5.2</v>
      </c>
      <c r="AN81">
        <v>0</v>
      </c>
      <c r="AO81">
        <v>0.76919999999999999</v>
      </c>
      <c r="AP81" s="1">
        <v>2169.08</v>
      </c>
      <c r="AQ81" s="1">
        <v>2029.12</v>
      </c>
      <c r="AR81" s="1">
        <v>8586.7999999999993</v>
      </c>
      <c r="AS81">
        <v>860.12</v>
      </c>
      <c r="AT81">
        <v>619.91</v>
      </c>
      <c r="AU81" s="1">
        <v>14265.04</v>
      </c>
      <c r="AV81" s="1">
        <v>6931.02</v>
      </c>
      <c r="AW81">
        <v>0.39610000000000001</v>
      </c>
      <c r="AX81" s="1">
        <v>7110.53</v>
      </c>
      <c r="AY81">
        <v>0.40639999999999998</v>
      </c>
      <c r="AZ81" s="1">
        <v>1627.49</v>
      </c>
      <c r="BA81">
        <v>9.2999999999999999E-2</v>
      </c>
      <c r="BB81" s="1">
        <v>1828.08</v>
      </c>
      <c r="BC81">
        <v>0.1045</v>
      </c>
      <c r="BD81" s="1">
        <v>17497.12</v>
      </c>
      <c r="BE81" s="1">
        <v>5341.61</v>
      </c>
      <c r="BF81">
        <v>1.8713</v>
      </c>
      <c r="BG81">
        <v>0.60719999999999996</v>
      </c>
      <c r="BH81">
        <v>0.22689999999999999</v>
      </c>
      <c r="BI81">
        <v>0.10829999999999999</v>
      </c>
      <c r="BJ81">
        <v>3.1099999999999999E-2</v>
      </c>
      <c r="BK81">
        <v>2.6499999999999999E-2</v>
      </c>
    </row>
    <row r="82" spans="1:63" x14ac:dyDescent="0.25">
      <c r="A82" t="s">
        <v>82</v>
      </c>
      <c r="B82">
        <v>47175</v>
      </c>
      <c r="C82">
        <v>79</v>
      </c>
      <c r="D82">
        <v>11.5</v>
      </c>
      <c r="E82">
        <v>908.78</v>
      </c>
      <c r="F82">
        <v>817.86</v>
      </c>
      <c r="G82">
        <v>4.8999999999999998E-3</v>
      </c>
      <c r="H82">
        <v>0</v>
      </c>
      <c r="I82">
        <v>9.7999999999999997E-3</v>
      </c>
      <c r="J82">
        <v>0</v>
      </c>
      <c r="K82">
        <v>9.7999999999999997E-3</v>
      </c>
      <c r="L82">
        <v>0.9425</v>
      </c>
      <c r="M82">
        <v>3.3000000000000002E-2</v>
      </c>
      <c r="N82">
        <v>0.39500000000000002</v>
      </c>
      <c r="O82">
        <v>3.6200000000000003E-2</v>
      </c>
      <c r="P82">
        <v>0.1759</v>
      </c>
      <c r="Q82" s="1">
        <v>58713.74</v>
      </c>
      <c r="R82">
        <v>0.17949999999999999</v>
      </c>
      <c r="S82">
        <v>0.24360000000000001</v>
      </c>
      <c r="T82">
        <v>0.57689999999999997</v>
      </c>
      <c r="U82">
        <v>13</v>
      </c>
      <c r="V82" s="1">
        <v>56912.38</v>
      </c>
      <c r="W82">
        <v>68.430000000000007</v>
      </c>
      <c r="X82" s="1">
        <v>380216.42</v>
      </c>
      <c r="Y82">
        <v>0.75009999999999999</v>
      </c>
      <c r="Z82">
        <v>0.2009</v>
      </c>
      <c r="AA82">
        <v>4.9000000000000002E-2</v>
      </c>
      <c r="AB82">
        <v>0.24990000000000001</v>
      </c>
      <c r="AC82">
        <v>380.22</v>
      </c>
      <c r="AD82" s="1">
        <v>11435.5</v>
      </c>
      <c r="AE82">
        <v>973.1</v>
      </c>
      <c r="AF82" s="1">
        <v>321613.07</v>
      </c>
      <c r="AG82">
        <v>582</v>
      </c>
      <c r="AH82" s="1">
        <v>22837</v>
      </c>
      <c r="AI82" s="1">
        <v>52795</v>
      </c>
      <c r="AJ82">
        <v>58.1</v>
      </c>
      <c r="AK82">
        <v>26.45</v>
      </c>
      <c r="AL82">
        <v>36.79</v>
      </c>
      <c r="AM82">
        <v>3.5</v>
      </c>
      <c r="AN82">
        <v>0</v>
      </c>
      <c r="AO82">
        <v>1.591</v>
      </c>
      <c r="AP82" s="1">
        <v>1979.24</v>
      </c>
      <c r="AQ82" s="1">
        <v>3663.72</v>
      </c>
      <c r="AR82" s="1">
        <v>7629.1</v>
      </c>
      <c r="AS82" s="1">
        <v>1104.17</v>
      </c>
      <c r="AT82">
        <v>336.35</v>
      </c>
      <c r="AU82" s="1">
        <v>14712.59</v>
      </c>
      <c r="AV82" s="1">
        <v>5503.36</v>
      </c>
      <c r="AW82">
        <v>0.27489999999999998</v>
      </c>
      <c r="AX82" s="1">
        <v>11104.9</v>
      </c>
      <c r="AY82">
        <v>0.55469999999999997</v>
      </c>
      <c r="AZ82" s="1">
        <v>1574.55</v>
      </c>
      <c r="BA82">
        <v>7.8600000000000003E-2</v>
      </c>
      <c r="BB82" s="1">
        <v>1837.19</v>
      </c>
      <c r="BC82">
        <v>9.1800000000000007E-2</v>
      </c>
      <c r="BD82" s="1">
        <v>20020</v>
      </c>
      <c r="BE82" s="1">
        <v>2599.3000000000002</v>
      </c>
      <c r="BF82">
        <v>0.53</v>
      </c>
      <c r="BG82">
        <v>0.51839999999999997</v>
      </c>
      <c r="BH82">
        <v>0.23469999999999999</v>
      </c>
      <c r="BI82">
        <v>0.21390000000000001</v>
      </c>
      <c r="BJ82">
        <v>1.8599999999999998E-2</v>
      </c>
      <c r="BK82">
        <v>1.43E-2</v>
      </c>
    </row>
    <row r="83" spans="1:63" x14ac:dyDescent="0.25">
      <c r="A83" t="s">
        <v>83</v>
      </c>
      <c r="B83">
        <v>48793</v>
      </c>
      <c r="C83">
        <v>71</v>
      </c>
      <c r="D83">
        <v>15.27</v>
      </c>
      <c r="E83" s="1">
        <v>1084.3800000000001</v>
      </c>
      <c r="F83" s="1">
        <v>1011.94</v>
      </c>
      <c r="G83">
        <v>1E-3</v>
      </c>
      <c r="H83">
        <v>0</v>
      </c>
      <c r="I83">
        <v>3.0000000000000001E-3</v>
      </c>
      <c r="J83">
        <v>1E-3</v>
      </c>
      <c r="K83">
        <v>1.4800000000000001E-2</v>
      </c>
      <c r="L83">
        <v>0.94369999999999998</v>
      </c>
      <c r="M83">
        <v>3.6600000000000001E-2</v>
      </c>
      <c r="N83">
        <v>0.31280000000000002</v>
      </c>
      <c r="O83">
        <v>1E-3</v>
      </c>
      <c r="P83">
        <v>0.1875</v>
      </c>
      <c r="Q83" s="1">
        <v>54223.74</v>
      </c>
      <c r="R83">
        <v>0.31940000000000002</v>
      </c>
      <c r="S83">
        <v>0.16669999999999999</v>
      </c>
      <c r="T83">
        <v>0.51390000000000002</v>
      </c>
      <c r="U83">
        <v>10</v>
      </c>
      <c r="V83" s="1">
        <v>78049.100000000006</v>
      </c>
      <c r="W83">
        <v>106.05</v>
      </c>
      <c r="X83" s="1">
        <v>143311.85</v>
      </c>
      <c r="Y83">
        <v>0.86470000000000002</v>
      </c>
      <c r="Z83">
        <v>7.3300000000000004E-2</v>
      </c>
      <c r="AA83">
        <v>6.2E-2</v>
      </c>
      <c r="AB83">
        <v>0.1353</v>
      </c>
      <c r="AC83">
        <v>143.31</v>
      </c>
      <c r="AD83" s="1">
        <v>3309.09</v>
      </c>
      <c r="AE83">
        <v>378.5</v>
      </c>
      <c r="AF83" s="1">
        <v>136061.79999999999</v>
      </c>
      <c r="AG83">
        <v>196</v>
      </c>
      <c r="AH83" s="1">
        <v>36499</v>
      </c>
      <c r="AI83" s="1">
        <v>51050</v>
      </c>
      <c r="AJ83">
        <v>30.5</v>
      </c>
      <c r="AK83">
        <v>22</v>
      </c>
      <c r="AL83">
        <v>29.68</v>
      </c>
      <c r="AM83">
        <v>4.3</v>
      </c>
      <c r="AN83">
        <v>940.97</v>
      </c>
      <c r="AO83">
        <v>1.1716</v>
      </c>
      <c r="AP83" s="1">
        <v>1715.75</v>
      </c>
      <c r="AQ83" s="1">
        <v>2574.48</v>
      </c>
      <c r="AR83" s="1">
        <v>7233.51</v>
      </c>
      <c r="AS83">
        <v>623.55999999999995</v>
      </c>
      <c r="AT83">
        <v>374.64</v>
      </c>
      <c r="AU83" s="1">
        <v>12521.93</v>
      </c>
      <c r="AV83" s="1">
        <v>7698.34</v>
      </c>
      <c r="AW83">
        <v>0.53190000000000004</v>
      </c>
      <c r="AX83" s="1">
        <v>3838.27</v>
      </c>
      <c r="AY83">
        <v>0.26519999999999999</v>
      </c>
      <c r="AZ83" s="1">
        <v>1222.8699999999999</v>
      </c>
      <c r="BA83">
        <v>8.4500000000000006E-2</v>
      </c>
      <c r="BB83" s="1">
        <v>1715.02</v>
      </c>
      <c r="BC83">
        <v>0.11849999999999999</v>
      </c>
      <c r="BD83" s="1">
        <v>14474.5</v>
      </c>
      <c r="BE83" s="1">
        <v>6371.62</v>
      </c>
      <c r="BF83">
        <v>2.3056999999999999</v>
      </c>
      <c r="BG83">
        <v>0.51</v>
      </c>
      <c r="BH83">
        <v>0.2301</v>
      </c>
      <c r="BI83">
        <v>0.21310000000000001</v>
      </c>
      <c r="BJ83">
        <v>3.2099999999999997E-2</v>
      </c>
      <c r="BK83">
        <v>1.46E-2</v>
      </c>
    </row>
    <row r="84" spans="1:63" x14ac:dyDescent="0.25">
      <c r="A84" t="s">
        <v>84</v>
      </c>
      <c r="B84">
        <v>45260</v>
      </c>
      <c r="C84">
        <v>50</v>
      </c>
      <c r="D84">
        <v>15.76</v>
      </c>
      <c r="E84">
        <v>788.18</v>
      </c>
      <c r="F84">
        <v>814.77</v>
      </c>
      <c r="G84">
        <v>9.7999999999999997E-3</v>
      </c>
      <c r="H84">
        <v>0</v>
      </c>
      <c r="I84">
        <v>1.1999999999999999E-3</v>
      </c>
      <c r="J84">
        <v>1.1999999999999999E-3</v>
      </c>
      <c r="K84">
        <v>2.58E-2</v>
      </c>
      <c r="L84">
        <v>0.93869999999999998</v>
      </c>
      <c r="M84">
        <v>2.3300000000000001E-2</v>
      </c>
      <c r="N84">
        <v>0.249</v>
      </c>
      <c r="O84">
        <v>0</v>
      </c>
      <c r="P84">
        <v>0.13270000000000001</v>
      </c>
      <c r="Q84" s="1">
        <v>61527.93</v>
      </c>
      <c r="R84">
        <v>0.1404</v>
      </c>
      <c r="S84">
        <v>7.0199999999999999E-2</v>
      </c>
      <c r="T84">
        <v>0.78949999999999998</v>
      </c>
      <c r="U84">
        <v>7</v>
      </c>
      <c r="V84" s="1">
        <v>82758.289999999994</v>
      </c>
      <c r="W84">
        <v>112.47</v>
      </c>
      <c r="X84" s="1">
        <v>142184.23000000001</v>
      </c>
      <c r="Y84">
        <v>0.83550000000000002</v>
      </c>
      <c r="Z84">
        <v>0.12470000000000001</v>
      </c>
      <c r="AA84">
        <v>3.9800000000000002E-2</v>
      </c>
      <c r="AB84">
        <v>0.16450000000000001</v>
      </c>
      <c r="AC84">
        <v>142.18</v>
      </c>
      <c r="AD84" s="1">
        <v>3150.31</v>
      </c>
      <c r="AE84">
        <v>442.47</v>
      </c>
      <c r="AF84" s="1">
        <v>129459.31</v>
      </c>
      <c r="AG84">
        <v>162</v>
      </c>
      <c r="AH84" s="1">
        <v>37226</v>
      </c>
      <c r="AI84" s="1">
        <v>54141</v>
      </c>
      <c r="AJ84">
        <v>49.9</v>
      </c>
      <c r="AK84">
        <v>20.11</v>
      </c>
      <c r="AL84">
        <v>27.01</v>
      </c>
      <c r="AM84">
        <v>5</v>
      </c>
      <c r="AN84" s="1">
        <v>1689.64</v>
      </c>
      <c r="AO84">
        <v>1.0681</v>
      </c>
      <c r="AP84" s="1">
        <v>1640.08</v>
      </c>
      <c r="AQ84" s="1">
        <v>1849.75</v>
      </c>
      <c r="AR84" s="1">
        <v>7547.21</v>
      </c>
      <c r="AS84">
        <v>384.29</v>
      </c>
      <c r="AT84">
        <v>702.92</v>
      </c>
      <c r="AU84" s="1">
        <v>12124.25</v>
      </c>
      <c r="AV84" s="1">
        <v>7625.47</v>
      </c>
      <c r="AW84">
        <v>0.5161</v>
      </c>
      <c r="AX84" s="1">
        <v>4474.7</v>
      </c>
      <c r="AY84">
        <v>0.3029</v>
      </c>
      <c r="AZ84" s="1">
        <v>1666.02</v>
      </c>
      <c r="BA84">
        <v>0.1128</v>
      </c>
      <c r="BB84" s="1">
        <v>1008.18</v>
      </c>
      <c r="BC84">
        <v>6.8199999999999997E-2</v>
      </c>
      <c r="BD84" s="1">
        <v>14774.37</v>
      </c>
      <c r="BE84" s="1">
        <v>6689.59</v>
      </c>
      <c r="BF84">
        <v>1.9477</v>
      </c>
      <c r="BG84">
        <v>0.54869999999999997</v>
      </c>
      <c r="BH84">
        <v>0.25180000000000002</v>
      </c>
      <c r="BI84">
        <v>0.14330000000000001</v>
      </c>
      <c r="BJ84">
        <v>4.1599999999999998E-2</v>
      </c>
      <c r="BK84">
        <v>1.47E-2</v>
      </c>
    </row>
    <row r="85" spans="1:63" x14ac:dyDescent="0.25">
      <c r="A85" t="s">
        <v>85</v>
      </c>
      <c r="B85">
        <v>50419</v>
      </c>
      <c r="C85">
        <v>11</v>
      </c>
      <c r="D85">
        <v>139.08000000000001</v>
      </c>
      <c r="E85" s="1">
        <v>1529.84</v>
      </c>
      <c r="F85" s="1">
        <v>1517.45</v>
      </c>
      <c r="G85">
        <v>4.0000000000000001E-3</v>
      </c>
      <c r="H85">
        <v>6.9999999999999999E-4</v>
      </c>
      <c r="I85">
        <v>7.3000000000000001E-3</v>
      </c>
      <c r="J85">
        <v>0</v>
      </c>
      <c r="K85">
        <v>2.4400000000000002E-2</v>
      </c>
      <c r="L85">
        <v>0.93669999999999998</v>
      </c>
      <c r="M85">
        <v>2.7E-2</v>
      </c>
      <c r="N85">
        <v>0.28510000000000002</v>
      </c>
      <c r="O85">
        <v>8.0000000000000004E-4</v>
      </c>
      <c r="P85">
        <v>0.1169</v>
      </c>
      <c r="Q85" s="1">
        <v>66083.360000000001</v>
      </c>
      <c r="R85">
        <v>0.1293</v>
      </c>
      <c r="S85">
        <v>0.18970000000000001</v>
      </c>
      <c r="T85">
        <v>0.68100000000000005</v>
      </c>
      <c r="U85">
        <v>10</v>
      </c>
      <c r="V85" s="1">
        <v>98375.9</v>
      </c>
      <c r="W85">
        <v>149.06</v>
      </c>
      <c r="X85" s="1">
        <v>123907.11</v>
      </c>
      <c r="Y85">
        <v>0.81540000000000001</v>
      </c>
      <c r="Z85">
        <v>7.8E-2</v>
      </c>
      <c r="AA85">
        <v>0.1067</v>
      </c>
      <c r="AB85">
        <v>0.18459999999999999</v>
      </c>
      <c r="AC85">
        <v>123.91</v>
      </c>
      <c r="AD85" s="1">
        <v>3984.68</v>
      </c>
      <c r="AE85">
        <v>482.62</v>
      </c>
      <c r="AF85" s="1">
        <v>114603.53</v>
      </c>
      <c r="AG85">
        <v>117</v>
      </c>
      <c r="AH85" s="1">
        <v>38159</v>
      </c>
      <c r="AI85" s="1">
        <v>53448</v>
      </c>
      <c r="AJ85">
        <v>49.92</v>
      </c>
      <c r="AK85">
        <v>28.29</v>
      </c>
      <c r="AL85">
        <v>48.3</v>
      </c>
      <c r="AM85">
        <v>5.81</v>
      </c>
      <c r="AN85" s="1">
        <v>1617.34</v>
      </c>
      <c r="AO85">
        <v>1.1649</v>
      </c>
      <c r="AP85" s="1">
        <v>2153.54</v>
      </c>
      <c r="AQ85" s="1">
        <v>2172.11</v>
      </c>
      <c r="AR85" s="1">
        <v>8198.74</v>
      </c>
      <c r="AS85">
        <v>861</v>
      </c>
      <c r="AT85">
        <v>348.37</v>
      </c>
      <c r="AU85" s="1">
        <v>13733.76</v>
      </c>
      <c r="AV85" s="1">
        <v>6558.36</v>
      </c>
      <c r="AW85">
        <v>0.46889999999999998</v>
      </c>
      <c r="AX85" s="1">
        <v>4901.12</v>
      </c>
      <c r="AY85">
        <v>0.35039999999999999</v>
      </c>
      <c r="AZ85" s="1">
        <v>1358.16</v>
      </c>
      <c r="BA85">
        <v>9.7100000000000006E-2</v>
      </c>
      <c r="BB85" s="1">
        <v>1169.4000000000001</v>
      </c>
      <c r="BC85">
        <v>8.3599999999999994E-2</v>
      </c>
      <c r="BD85" s="1">
        <v>13987.04</v>
      </c>
      <c r="BE85" s="1">
        <v>5859.03</v>
      </c>
      <c r="BF85">
        <v>1.7083999999999999</v>
      </c>
      <c r="BG85">
        <v>0.53339999999999999</v>
      </c>
      <c r="BH85">
        <v>0.27689999999999998</v>
      </c>
      <c r="BI85">
        <v>0.1444</v>
      </c>
      <c r="BJ85">
        <v>3.5099999999999999E-2</v>
      </c>
      <c r="BK85">
        <v>1.0200000000000001E-2</v>
      </c>
    </row>
    <row r="86" spans="1:63" x14ac:dyDescent="0.25">
      <c r="A86" t="s">
        <v>86</v>
      </c>
      <c r="B86">
        <v>45278</v>
      </c>
      <c r="C86">
        <v>289</v>
      </c>
      <c r="D86">
        <v>6.66</v>
      </c>
      <c r="E86" s="1">
        <v>1925.31</v>
      </c>
      <c r="F86" s="1">
        <v>1741.3</v>
      </c>
      <c r="G86">
        <v>1.6999999999999999E-3</v>
      </c>
      <c r="H86">
        <v>5.9999999999999995E-4</v>
      </c>
      <c r="I86">
        <v>2.3E-3</v>
      </c>
      <c r="J86">
        <v>2.3E-3</v>
      </c>
      <c r="K86">
        <v>2.41E-2</v>
      </c>
      <c r="L86">
        <v>0.95230000000000004</v>
      </c>
      <c r="M86">
        <v>1.67E-2</v>
      </c>
      <c r="N86">
        <v>0.49869999999999998</v>
      </c>
      <c r="O86">
        <v>9.4999999999999998E-3</v>
      </c>
      <c r="P86">
        <v>0.1744</v>
      </c>
      <c r="Q86" s="1">
        <v>64440.83</v>
      </c>
      <c r="R86">
        <v>6.9599999999999995E-2</v>
      </c>
      <c r="S86">
        <v>0.27829999999999999</v>
      </c>
      <c r="T86">
        <v>0.6522</v>
      </c>
      <c r="U86">
        <v>36</v>
      </c>
      <c r="V86" s="1">
        <v>37455.83</v>
      </c>
      <c r="W86">
        <v>51.23</v>
      </c>
      <c r="X86" s="1">
        <v>330948.57</v>
      </c>
      <c r="Y86">
        <v>0.52759999999999996</v>
      </c>
      <c r="Z86">
        <v>0.1593</v>
      </c>
      <c r="AA86">
        <v>0.31309999999999999</v>
      </c>
      <c r="AB86">
        <v>0.47239999999999999</v>
      </c>
      <c r="AC86">
        <v>330.95</v>
      </c>
      <c r="AD86" s="1">
        <v>8388.5300000000007</v>
      </c>
      <c r="AE86">
        <v>492.73</v>
      </c>
      <c r="AF86" s="1">
        <v>322370.18</v>
      </c>
      <c r="AG86">
        <v>583</v>
      </c>
      <c r="AH86" s="1">
        <v>32653</v>
      </c>
      <c r="AI86" s="1">
        <v>52849</v>
      </c>
      <c r="AJ86">
        <v>32.200000000000003</v>
      </c>
      <c r="AK86">
        <v>22.06</v>
      </c>
      <c r="AL86">
        <v>22.76</v>
      </c>
      <c r="AM86">
        <v>4</v>
      </c>
      <c r="AN86">
        <v>0</v>
      </c>
      <c r="AO86">
        <v>1.0141</v>
      </c>
      <c r="AP86" s="1">
        <v>1642.65</v>
      </c>
      <c r="AQ86" s="1">
        <v>2899.79</v>
      </c>
      <c r="AR86" s="1">
        <v>8385.43</v>
      </c>
      <c r="AS86" s="1">
        <v>1360.05</v>
      </c>
      <c r="AT86">
        <v>355.51</v>
      </c>
      <c r="AU86" s="1">
        <v>14643.43</v>
      </c>
      <c r="AV86" s="1">
        <v>7215.87</v>
      </c>
      <c r="AW86">
        <v>0.41549999999999998</v>
      </c>
      <c r="AX86" s="1">
        <v>7615.65</v>
      </c>
      <c r="AY86">
        <v>0.43859999999999999</v>
      </c>
      <c r="AZ86">
        <v>742.21</v>
      </c>
      <c r="BA86">
        <v>4.2700000000000002E-2</v>
      </c>
      <c r="BB86" s="1">
        <v>1791.58</v>
      </c>
      <c r="BC86">
        <v>0.1032</v>
      </c>
      <c r="BD86" s="1">
        <v>17365.310000000001</v>
      </c>
      <c r="BE86" s="1">
        <v>5628.5</v>
      </c>
      <c r="BF86">
        <v>1.5716000000000001</v>
      </c>
      <c r="BG86">
        <v>0.52510000000000001</v>
      </c>
      <c r="BH86">
        <v>0.26950000000000002</v>
      </c>
      <c r="BI86">
        <v>0.13469999999999999</v>
      </c>
      <c r="BJ86">
        <v>5.3499999999999999E-2</v>
      </c>
      <c r="BK86">
        <v>1.7100000000000001E-2</v>
      </c>
    </row>
    <row r="87" spans="1:63" x14ac:dyDescent="0.25">
      <c r="A87" t="s">
        <v>87</v>
      </c>
      <c r="B87">
        <v>47258</v>
      </c>
      <c r="C87">
        <v>49</v>
      </c>
      <c r="D87">
        <v>11.12</v>
      </c>
      <c r="E87">
        <v>545.05999999999995</v>
      </c>
      <c r="F87">
        <v>556.66</v>
      </c>
      <c r="G87">
        <v>1.7899999999999999E-2</v>
      </c>
      <c r="H87">
        <v>0</v>
      </c>
      <c r="I87">
        <v>2.3300000000000001E-2</v>
      </c>
      <c r="J87">
        <v>0</v>
      </c>
      <c r="K87">
        <v>3.2300000000000002E-2</v>
      </c>
      <c r="L87">
        <v>0.88349999999999995</v>
      </c>
      <c r="M87">
        <v>4.2999999999999997E-2</v>
      </c>
      <c r="N87">
        <v>0.21149999999999999</v>
      </c>
      <c r="O87">
        <v>1.6999999999999999E-3</v>
      </c>
      <c r="P87">
        <v>0.13300000000000001</v>
      </c>
      <c r="Q87" s="1">
        <v>59746.61</v>
      </c>
      <c r="R87">
        <v>0.14000000000000001</v>
      </c>
      <c r="S87">
        <v>0.2</v>
      </c>
      <c r="T87">
        <v>0.66</v>
      </c>
      <c r="U87">
        <v>9</v>
      </c>
      <c r="V87" s="1">
        <v>69455.11</v>
      </c>
      <c r="W87">
        <v>57.55</v>
      </c>
      <c r="X87" s="1">
        <v>206229.86</v>
      </c>
      <c r="Y87">
        <v>0.87739999999999996</v>
      </c>
      <c r="Z87">
        <v>4.8899999999999999E-2</v>
      </c>
      <c r="AA87">
        <v>7.3800000000000004E-2</v>
      </c>
      <c r="AB87">
        <v>0.1226</v>
      </c>
      <c r="AC87">
        <v>206.23</v>
      </c>
      <c r="AD87" s="1">
        <v>5207.88</v>
      </c>
      <c r="AE87">
        <v>780.54</v>
      </c>
      <c r="AF87" s="1">
        <v>177416.04</v>
      </c>
      <c r="AG87">
        <v>378</v>
      </c>
      <c r="AH87" s="1">
        <v>36442</v>
      </c>
      <c r="AI87" s="1">
        <v>60201</v>
      </c>
      <c r="AJ87">
        <v>34.31</v>
      </c>
      <c r="AK87">
        <v>24.53</v>
      </c>
      <c r="AL87">
        <v>24.57</v>
      </c>
      <c r="AM87">
        <v>4.4000000000000004</v>
      </c>
      <c r="AN87" s="1">
        <v>1944.3</v>
      </c>
      <c r="AO87">
        <v>1.4292</v>
      </c>
      <c r="AP87" s="1">
        <v>1898.49</v>
      </c>
      <c r="AQ87" s="1">
        <v>2093.7800000000002</v>
      </c>
      <c r="AR87" s="1">
        <v>6829.4</v>
      </c>
      <c r="AS87">
        <v>616.44000000000005</v>
      </c>
      <c r="AT87">
        <v>452.09</v>
      </c>
      <c r="AU87" s="1">
        <v>11890.21</v>
      </c>
      <c r="AV87" s="1">
        <v>5543.53</v>
      </c>
      <c r="AW87">
        <v>0.38390000000000002</v>
      </c>
      <c r="AX87" s="1">
        <v>6164.39</v>
      </c>
      <c r="AY87">
        <v>0.4269</v>
      </c>
      <c r="AZ87" s="1">
        <v>1849.56</v>
      </c>
      <c r="BA87">
        <v>0.12809999999999999</v>
      </c>
      <c r="BB87">
        <v>882.07</v>
      </c>
      <c r="BC87">
        <v>6.1100000000000002E-2</v>
      </c>
      <c r="BD87" s="1">
        <v>14439.55</v>
      </c>
      <c r="BE87" s="1">
        <v>5615.8</v>
      </c>
      <c r="BF87">
        <v>1.3128</v>
      </c>
      <c r="BG87">
        <v>0.57430000000000003</v>
      </c>
      <c r="BH87">
        <v>0.20300000000000001</v>
      </c>
      <c r="BI87">
        <v>0.17530000000000001</v>
      </c>
      <c r="BJ87">
        <v>3.4599999999999999E-2</v>
      </c>
      <c r="BK87">
        <v>1.29E-2</v>
      </c>
    </row>
    <row r="88" spans="1:63" x14ac:dyDescent="0.25">
      <c r="A88" t="s">
        <v>88</v>
      </c>
      <c r="B88">
        <v>43729</v>
      </c>
      <c r="C88">
        <v>146</v>
      </c>
      <c r="D88">
        <v>18.57</v>
      </c>
      <c r="E88" s="1">
        <v>2711.23</v>
      </c>
      <c r="F88" s="1">
        <v>2617.86</v>
      </c>
      <c r="G88">
        <v>7.6E-3</v>
      </c>
      <c r="H88">
        <v>4.7E-2</v>
      </c>
      <c r="I88">
        <v>6.8999999999999999E-3</v>
      </c>
      <c r="J88">
        <v>1.9E-3</v>
      </c>
      <c r="K88">
        <v>3.5499999999999997E-2</v>
      </c>
      <c r="L88">
        <v>0.872</v>
      </c>
      <c r="M88">
        <v>2.9000000000000001E-2</v>
      </c>
      <c r="N88">
        <v>0.47139999999999999</v>
      </c>
      <c r="O88">
        <v>3.5700000000000003E-2</v>
      </c>
      <c r="P88">
        <v>0.18840000000000001</v>
      </c>
      <c r="Q88" s="1">
        <v>62434.34</v>
      </c>
      <c r="R88">
        <v>9.1800000000000007E-2</v>
      </c>
      <c r="S88">
        <v>0.16839999999999999</v>
      </c>
      <c r="T88">
        <v>0.73980000000000001</v>
      </c>
      <c r="U88">
        <v>28</v>
      </c>
      <c r="V88" s="1">
        <v>70940.570000000007</v>
      </c>
      <c r="W88">
        <v>96.8</v>
      </c>
      <c r="X88" s="1">
        <v>174153.52</v>
      </c>
      <c r="Y88">
        <v>0.85340000000000005</v>
      </c>
      <c r="Z88">
        <v>0.11609999999999999</v>
      </c>
      <c r="AA88">
        <v>3.0599999999999999E-2</v>
      </c>
      <c r="AB88">
        <v>0.14660000000000001</v>
      </c>
      <c r="AC88">
        <v>174.15</v>
      </c>
      <c r="AD88" s="1">
        <v>5327.39</v>
      </c>
      <c r="AE88">
        <v>638.13</v>
      </c>
      <c r="AF88" s="1">
        <v>157661.65</v>
      </c>
      <c r="AG88">
        <v>287</v>
      </c>
      <c r="AH88" s="1">
        <v>34320</v>
      </c>
      <c r="AI88" s="1">
        <v>54136</v>
      </c>
      <c r="AJ88">
        <v>34.15</v>
      </c>
      <c r="AK88">
        <v>30.4</v>
      </c>
      <c r="AL88">
        <v>31.05</v>
      </c>
      <c r="AM88">
        <v>4.7</v>
      </c>
      <c r="AN88" s="1">
        <v>1400.5</v>
      </c>
      <c r="AO88">
        <v>1.5603</v>
      </c>
      <c r="AP88" s="1">
        <v>1506.97</v>
      </c>
      <c r="AQ88" s="1">
        <v>2098.66</v>
      </c>
      <c r="AR88" s="1">
        <v>8605.99</v>
      </c>
      <c r="AS88">
        <v>955.55</v>
      </c>
      <c r="AT88">
        <v>501.79</v>
      </c>
      <c r="AU88" s="1">
        <v>13668.97</v>
      </c>
      <c r="AV88" s="1">
        <v>5920.76</v>
      </c>
      <c r="AW88">
        <v>0.37040000000000001</v>
      </c>
      <c r="AX88" s="1">
        <v>6368.52</v>
      </c>
      <c r="AY88">
        <v>0.39839999999999998</v>
      </c>
      <c r="AZ88" s="1">
        <v>1444.47</v>
      </c>
      <c r="BA88">
        <v>9.0399999999999994E-2</v>
      </c>
      <c r="BB88" s="1">
        <v>2253.09</v>
      </c>
      <c r="BC88">
        <v>0.1409</v>
      </c>
      <c r="BD88" s="1">
        <v>15986.84</v>
      </c>
      <c r="BE88" s="1">
        <v>4350.21</v>
      </c>
      <c r="BF88">
        <v>1.2527999999999999</v>
      </c>
      <c r="BG88">
        <v>0.57530000000000003</v>
      </c>
      <c r="BH88">
        <v>0.25619999999999998</v>
      </c>
      <c r="BI88">
        <v>0.1166</v>
      </c>
      <c r="BJ88">
        <v>3.2599999999999997E-2</v>
      </c>
      <c r="BK88">
        <v>1.9199999999999998E-2</v>
      </c>
    </row>
    <row r="89" spans="1:63" x14ac:dyDescent="0.25">
      <c r="A89" t="s">
        <v>89</v>
      </c>
      <c r="B89">
        <v>47829</v>
      </c>
      <c r="C89">
        <v>64</v>
      </c>
      <c r="D89">
        <v>17.329999999999998</v>
      </c>
      <c r="E89" s="1">
        <v>1109.17</v>
      </c>
      <c r="F89" s="1">
        <v>1061.33</v>
      </c>
      <c r="G89">
        <v>2.8E-3</v>
      </c>
      <c r="H89">
        <v>0</v>
      </c>
      <c r="I89">
        <v>2.8E-3</v>
      </c>
      <c r="J89">
        <v>0</v>
      </c>
      <c r="K89">
        <v>1.41E-2</v>
      </c>
      <c r="L89">
        <v>0.92179999999999995</v>
      </c>
      <c r="M89">
        <v>5.8400000000000001E-2</v>
      </c>
      <c r="N89">
        <v>0.23680000000000001</v>
      </c>
      <c r="O89">
        <v>8.9999999999999998E-4</v>
      </c>
      <c r="P89">
        <v>0.10150000000000001</v>
      </c>
      <c r="Q89" s="1">
        <v>56097.91</v>
      </c>
      <c r="R89">
        <v>0.18920000000000001</v>
      </c>
      <c r="S89">
        <v>0.2162</v>
      </c>
      <c r="T89">
        <v>0.59460000000000002</v>
      </c>
      <c r="U89">
        <v>6</v>
      </c>
      <c r="V89" s="1">
        <v>92029.5</v>
      </c>
      <c r="W89">
        <v>178.09</v>
      </c>
      <c r="X89" s="1">
        <v>175699.74</v>
      </c>
      <c r="Y89">
        <v>0.92090000000000005</v>
      </c>
      <c r="Z89">
        <v>4.4299999999999999E-2</v>
      </c>
      <c r="AA89">
        <v>3.49E-2</v>
      </c>
      <c r="AB89">
        <v>7.9100000000000004E-2</v>
      </c>
      <c r="AC89">
        <v>175.7</v>
      </c>
      <c r="AD89" s="1">
        <v>3987.34</v>
      </c>
      <c r="AE89">
        <v>454.54</v>
      </c>
      <c r="AF89" s="1">
        <v>152629.07999999999</v>
      </c>
      <c r="AG89">
        <v>262</v>
      </c>
      <c r="AH89" s="1">
        <v>43237</v>
      </c>
      <c r="AI89" s="1">
        <v>65304</v>
      </c>
      <c r="AJ89">
        <v>39</v>
      </c>
      <c r="AK89">
        <v>22</v>
      </c>
      <c r="AL89">
        <v>24.29</v>
      </c>
      <c r="AM89">
        <v>4.4000000000000004</v>
      </c>
      <c r="AN89" s="1">
        <v>1290.28</v>
      </c>
      <c r="AO89">
        <v>0.98609999999999998</v>
      </c>
      <c r="AP89" s="1">
        <v>1476.26</v>
      </c>
      <c r="AQ89" s="1">
        <v>2217.84</v>
      </c>
      <c r="AR89" s="1">
        <v>6854.87</v>
      </c>
      <c r="AS89">
        <v>457.18</v>
      </c>
      <c r="AT89">
        <v>556.21</v>
      </c>
      <c r="AU89" s="1">
        <v>11562.35</v>
      </c>
      <c r="AV89" s="1">
        <v>6294.33</v>
      </c>
      <c r="AW89">
        <v>0.49940000000000001</v>
      </c>
      <c r="AX89" s="1">
        <v>4601.8100000000004</v>
      </c>
      <c r="AY89">
        <v>0.36509999999999998</v>
      </c>
      <c r="AZ89">
        <v>695.19</v>
      </c>
      <c r="BA89">
        <v>5.5199999999999999E-2</v>
      </c>
      <c r="BB89" s="1">
        <v>1013.45</v>
      </c>
      <c r="BC89">
        <v>8.0399999999999999E-2</v>
      </c>
      <c r="BD89" s="1">
        <v>12604.78</v>
      </c>
      <c r="BE89" s="1">
        <v>5042.75</v>
      </c>
      <c r="BF89">
        <v>1.3469</v>
      </c>
      <c r="BG89">
        <v>0.4899</v>
      </c>
      <c r="BH89">
        <v>0.27950000000000003</v>
      </c>
      <c r="BI89">
        <v>0.17549999999999999</v>
      </c>
      <c r="BJ89">
        <v>3.6400000000000002E-2</v>
      </c>
      <c r="BK89">
        <v>1.8800000000000001E-2</v>
      </c>
    </row>
    <row r="90" spans="1:63" x14ac:dyDescent="0.25">
      <c r="A90" t="s">
        <v>90</v>
      </c>
      <c r="B90">
        <v>43737</v>
      </c>
      <c r="C90">
        <v>31</v>
      </c>
      <c r="D90">
        <v>249.12</v>
      </c>
      <c r="E90" s="1">
        <v>7722.75</v>
      </c>
      <c r="F90" s="1">
        <v>7666.69</v>
      </c>
      <c r="G90">
        <v>9.8299999999999998E-2</v>
      </c>
      <c r="H90">
        <v>8.0000000000000004E-4</v>
      </c>
      <c r="I90">
        <v>8.2699999999999996E-2</v>
      </c>
      <c r="J90">
        <v>6.9999999999999999E-4</v>
      </c>
      <c r="K90">
        <v>2.7099999999999999E-2</v>
      </c>
      <c r="L90">
        <v>0.74070000000000003</v>
      </c>
      <c r="M90">
        <v>4.9700000000000001E-2</v>
      </c>
      <c r="N90">
        <v>0.1239</v>
      </c>
      <c r="O90">
        <v>2.8799999999999999E-2</v>
      </c>
      <c r="P90">
        <v>0.13700000000000001</v>
      </c>
      <c r="Q90" s="1">
        <v>79646.23</v>
      </c>
      <c r="R90">
        <v>0.12379999999999999</v>
      </c>
      <c r="S90">
        <v>0.1905</v>
      </c>
      <c r="T90">
        <v>0.68569999999999998</v>
      </c>
      <c r="U90">
        <v>36</v>
      </c>
      <c r="V90" s="1">
        <v>117297.53</v>
      </c>
      <c r="W90">
        <v>214.34</v>
      </c>
      <c r="X90" s="1">
        <v>281484.34999999998</v>
      </c>
      <c r="Y90">
        <v>0.8075</v>
      </c>
      <c r="Z90">
        <v>0.17230000000000001</v>
      </c>
      <c r="AA90">
        <v>2.01E-2</v>
      </c>
      <c r="AB90">
        <v>0.1925</v>
      </c>
      <c r="AC90">
        <v>281.48</v>
      </c>
      <c r="AD90" s="1">
        <v>12396.85</v>
      </c>
      <c r="AE90" s="1">
        <v>1224.28</v>
      </c>
      <c r="AF90" s="1">
        <v>243668.09</v>
      </c>
      <c r="AG90">
        <v>526</v>
      </c>
      <c r="AH90" s="1">
        <v>50838</v>
      </c>
      <c r="AI90" s="1">
        <v>103699</v>
      </c>
      <c r="AJ90">
        <v>78.569999999999993</v>
      </c>
      <c r="AK90">
        <v>42.23</v>
      </c>
      <c r="AL90">
        <v>48.48</v>
      </c>
      <c r="AM90">
        <v>5.25</v>
      </c>
      <c r="AN90">
        <v>0</v>
      </c>
      <c r="AO90">
        <v>0.74909999999999999</v>
      </c>
      <c r="AP90" s="1">
        <v>1734.43</v>
      </c>
      <c r="AQ90" s="1">
        <v>1998.06</v>
      </c>
      <c r="AR90" s="1">
        <v>8879.7999999999993</v>
      </c>
      <c r="AS90" s="1">
        <v>1696.67</v>
      </c>
      <c r="AT90">
        <v>269.04000000000002</v>
      </c>
      <c r="AU90" s="1">
        <v>14578.01</v>
      </c>
      <c r="AV90" s="1">
        <v>3065.69</v>
      </c>
      <c r="AW90">
        <v>0.1968</v>
      </c>
      <c r="AX90" s="1">
        <v>11043.82</v>
      </c>
      <c r="AY90">
        <v>0.70899999999999996</v>
      </c>
      <c r="AZ90">
        <v>427.59</v>
      </c>
      <c r="BA90">
        <v>2.75E-2</v>
      </c>
      <c r="BB90" s="1">
        <v>1038.48</v>
      </c>
      <c r="BC90">
        <v>6.6699999999999995E-2</v>
      </c>
      <c r="BD90" s="1">
        <v>15575.58</v>
      </c>
      <c r="BE90" s="1">
        <v>1569.94</v>
      </c>
      <c r="BF90">
        <v>0.1507</v>
      </c>
      <c r="BG90">
        <v>0.60299999999999998</v>
      </c>
      <c r="BH90">
        <v>0.30009999999999998</v>
      </c>
      <c r="BI90">
        <v>6.4000000000000001E-2</v>
      </c>
      <c r="BJ90">
        <v>2.1899999999999999E-2</v>
      </c>
      <c r="BK90">
        <v>1.0999999999999999E-2</v>
      </c>
    </row>
    <row r="91" spans="1:63" x14ac:dyDescent="0.25">
      <c r="A91" t="s">
        <v>91</v>
      </c>
      <c r="B91">
        <v>46714</v>
      </c>
      <c r="C91">
        <v>161</v>
      </c>
      <c r="D91">
        <v>6.34</v>
      </c>
      <c r="E91" s="1">
        <v>1020.56</v>
      </c>
      <c r="F91">
        <v>919.02</v>
      </c>
      <c r="G91">
        <v>2.2000000000000001E-3</v>
      </c>
      <c r="H91">
        <v>0</v>
      </c>
      <c r="I91">
        <v>4.4000000000000003E-3</v>
      </c>
      <c r="J91">
        <v>0</v>
      </c>
      <c r="K91">
        <v>6.4199999999999993E-2</v>
      </c>
      <c r="L91">
        <v>0.90639999999999998</v>
      </c>
      <c r="M91">
        <v>2.29E-2</v>
      </c>
      <c r="N91">
        <v>0.2928</v>
      </c>
      <c r="O91">
        <v>3.8999999999999998E-3</v>
      </c>
      <c r="P91">
        <v>0.14000000000000001</v>
      </c>
      <c r="Q91" s="1">
        <v>64967.78</v>
      </c>
      <c r="R91">
        <v>7.6899999999999996E-2</v>
      </c>
      <c r="S91">
        <v>0.12820000000000001</v>
      </c>
      <c r="T91">
        <v>0.79490000000000005</v>
      </c>
      <c r="U91">
        <v>10</v>
      </c>
      <c r="V91" s="1">
        <v>76357</v>
      </c>
      <c r="W91">
        <v>98</v>
      </c>
      <c r="X91" s="1">
        <v>161008.53</v>
      </c>
      <c r="Y91">
        <v>0.8609</v>
      </c>
      <c r="Z91">
        <v>2.0299999999999999E-2</v>
      </c>
      <c r="AA91">
        <v>0.1188</v>
      </c>
      <c r="AB91">
        <v>0.1391</v>
      </c>
      <c r="AC91">
        <v>161.01</v>
      </c>
      <c r="AD91" s="1">
        <v>4328.5600000000004</v>
      </c>
      <c r="AE91">
        <v>503.69</v>
      </c>
      <c r="AF91" s="1">
        <v>170924.53</v>
      </c>
      <c r="AG91">
        <v>356</v>
      </c>
      <c r="AH91" s="1">
        <v>34597</v>
      </c>
      <c r="AI91" s="1">
        <v>51360</v>
      </c>
      <c r="AJ91">
        <v>27.7</v>
      </c>
      <c r="AK91">
        <v>26.76</v>
      </c>
      <c r="AL91">
        <v>27.17</v>
      </c>
      <c r="AM91">
        <v>4.8</v>
      </c>
      <c r="AN91" s="1">
        <v>1008.42</v>
      </c>
      <c r="AO91">
        <v>1.7614000000000001</v>
      </c>
      <c r="AP91" s="1">
        <v>2078.4</v>
      </c>
      <c r="AQ91" s="1">
        <v>2181.12</v>
      </c>
      <c r="AR91" s="1">
        <v>8162.53</v>
      </c>
      <c r="AS91">
        <v>602.86</v>
      </c>
      <c r="AT91">
        <v>210.84</v>
      </c>
      <c r="AU91" s="1">
        <v>13235.74</v>
      </c>
      <c r="AV91" s="1">
        <v>8420.7199999999993</v>
      </c>
      <c r="AW91">
        <v>0.53990000000000005</v>
      </c>
      <c r="AX91" s="1">
        <v>4981.6899999999996</v>
      </c>
      <c r="AY91">
        <v>0.31940000000000002</v>
      </c>
      <c r="AZ91" s="1">
        <v>1067.4100000000001</v>
      </c>
      <c r="BA91">
        <v>6.8400000000000002E-2</v>
      </c>
      <c r="BB91" s="1">
        <v>1125.5999999999999</v>
      </c>
      <c r="BC91">
        <v>7.22E-2</v>
      </c>
      <c r="BD91" s="1">
        <v>15595.42</v>
      </c>
      <c r="BE91" s="1">
        <v>6231.32</v>
      </c>
      <c r="BF91">
        <v>2.2401</v>
      </c>
      <c r="BG91">
        <v>0.57689999999999997</v>
      </c>
      <c r="BH91">
        <v>0.27029999999999998</v>
      </c>
      <c r="BI91">
        <v>0.1051</v>
      </c>
      <c r="BJ91">
        <v>2.6100000000000002E-2</v>
      </c>
      <c r="BK91">
        <v>2.1700000000000001E-2</v>
      </c>
    </row>
    <row r="92" spans="1:63" x14ac:dyDescent="0.25">
      <c r="A92" t="s">
        <v>92</v>
      </c>
      <c r="B92">
        <v>45286</v>
      </c>
      <c r="C92">
        <v>12</v>
      </c>
      <c r="D92">
        <v>142.57</v>
      </c>
      <c r="E92" s="1">
        <v>1710.87</v>
      </c>
      <c r="F92" s="1">
        <v>1747.03</v>
      </c>
      <c r="G92">
        <v>1.32E-2</v>
      </c>
      <c r="H92">
        <v>5.9999999999999995E-4</v>
      </c>
      <c r="I92">
        <v>1.37E-2</v>
      </c>
      <c r="J92">
        <v>0</v>
      </c>
      <c r="K92">
        <v>3.2099999999999997E-2</v>
      </c>
      <c r="L92">
        <v>0.91930000000000001</v>
      </c>
      <c r="M92">
        <v>2.12E-2</v>
      </c>
      <c r="N92">
        <v>3.27E-2</v>
      </c>
      <c r="O92">
        <v>8.0000000000000002E-3</v>
      </c>
      <c r="P92">
        <v>0.1053</v>
      </c>
      <c r="Q92" s="1">
        <v>82298.880000000005</v>
      </c>
      <c r="R92">
        <v>0.1867</v>
      </c>
      <c r="S92">
        <v>0.17330000000000001</v>
      </c>
      <c r="T92">
        <v>0.64</v>
      </c>
      <c r="U92">
        <v>21</v>
      </c>
      <c r="V92" s="1">
        <v>87405.14</v>
      </c>
      <c r="W92">
        <v>81.47</v>
      </c>
      <c r="X92" s="1">
        <v>339339.41</v>
      </c>
      <c r="Y92">
        <v>0.91679999999999995</v>
      </c>
      <c r="Z92">
        <v>6.4799999999999996E-2</v>
      </c>
      <c r="AA92">
        <v>1.84E-2</v>
      </c>
      <c r="AB92">
        <v>8.3199999999999996E-2</v>
      </c>
      <c r="AC92">
        <v>339.34</v>
      </c>
      <c r="AD92" s="1">
        <v>18359.310000000001</v>
      </c>
      <c r="AE92" s="1">
        <v>1921.39</v>
      </c>
      <c r="AF92" s="1">
        <v>338961.52</v>
      </c>
      <c r="AG92">
        <v>589</v>
      </c>
      <c r="AH92" s="1">
        <v>65383</v>
      </c>
      <c r="AI92" s="1">
        <v>211727</v>
      </c>
      <c r="AJ92">
        <v>118.3</v>
      </c>
      <c r="AK92">
        <v>52.08</v>
      </c>
      <c r="AL92">
        <v>64.430000000000007</v>
      </c>
      <c r="AM92">
        <v>4.5</v>
      </c>
      <c r="AN92">
        <v>0</v>
      </c>
      <c r="AO92">
        <v>0.59630000000000005</v>
      </c>
      <c r="AP92" s="1">
        <v>2331.8200000000002</v>
      </c>
      <c r="AQ92" s="1">
        <v>2517.04</v>
      </c>
      <c r="AR92" s="1">
        <v>10635.44</v>
      </c>
      <c r="AS92" s="1">
        <v>1122.98</v>
      </c>
      <c r="AT92">
        <v>137.49</v>
      </c>
      <c r="AU92" s="1">
        <v>16744.78</v>
      </c>
      <c r="AV92" s="1">
        <v>2843.11</v>
      </c>
      <c r="AW92">
        <v>0.14910000000000001</v>
      </c>
      <c r="AX92" s="1">
        <v>15395.27</v>
      </c>
      <c r="AY92">
        <v>0.80759999999999998</v>
      </c>
      <c r="AZ92">
        <v>667.7</v>
      </c>
      <c r="BA92">
        <v>3.5000000000000003E-2</v>
      </c>
      <c r="BB92">
        <v>156.63</v>
      </c>
      <c r="BC92">
        <v>8.2000000000000007E-3</v>
      </c>
      <c r="BD92" s="1">
        <v>19062.71</v>
      </c>
      <c r="BE92" s="1">
        <v>1109.71</v>
      </c>
      <c r="BF92">
        <v>5.33E-2</v>
      </c>
      <c r="BG92">
        <v>0.59060000000000001</v>
      </c>
      <c r="BH92">
        <v>0.21659999999999999</v>
      </c>
      <c r="BI92">
        <v>0.1381</v>
      </c>
      <c r="BJ92">
        <v>3.6499999999999998E-2</v>
      </c>
      <c r="BK92">
        <v>1.8200000000000001E-2</v>
      </c>
    </row>
    <row r="93" spans="1:63" x14ac:dyDescent="0.25">
      <c r="A93" t="s">
        <v>93</v>
      </c>
      <c r="B93">
        <v>50138</v>
      </c>
      <c r="C93">
        <v>26</v>
      </c>
      <c r="D93">
        <v>51.65</v>
      </c>
      <c r="E93" s="1">
        <v>1342.89</v>
      </c>
      <c r="F93" s="1">
        <v>1257.04</v>
      </c>
      <c r="G93">
        <v>5.5999999999999999E-3</v>
      </c>
      <c r="H93">
        <v>0</v>
      </c>
      <c r="I93">
        <v>7.1999999999999998E-3</v>
      </c>
      <c r="J93">
        <v>8.0000000000000004E-4</v>
      </c>
      <c r="K93">
        <v>1.5100000000000001E-2</v>
      </c>
      <c r="L93">
        <v>0.93320000000000003</v>
      </c>
      <c r="M93">
        <v>3.8199999999999998E-2</v>
      </c>
      <c r="N93">
        <v>0.27739999999999998</v>
      </c>
      <c r="O93">
        <v>5.5999999999999999E-3</v>
      </c>
      <c r="P93">
        <v>0.1085</v>
      </c>
      <c r="Q93" s="1">
        <v>67682.259999999995</v>
      </c>
      <c r="R93">
        <v>8.6999999999999994E-2</v>
      </c>
      <c r="S93">
        <v>0.26090000000000002</v>
      </c>
      <c r="T93">
        <v>0.6522</v>
      </c>
      <c r="U93">
        <v>13</v>
      </c>
      <c r="V93" s="1">
        <v>87304.31</v>
      </c>
      <c r="W93">
        <v>99.8</v>
      </c>
      <c r="X93" s="1">
        <v>141392.18</v>
      </c>
      <c r="Y93">
        <v>0.87319999999999998</v>
      </c>
      <c r="Z93">
        <v>0.10009999999999999</v>
      </c>
      <c r="AA93">
        <v>2.6700000000000002E-2</v>
      </c>
      <c r="AB93">
        <v>0.1268</v>
      </c>
      <c r="AC93">
        <v>141.38999999999999</v>
      </c>
      <c r="AD93" s="1">
        <v>5559.53</v>
      </c>
      <c r="AE93">
        <v>781.26</v>
      </c>
      <c r="AF93" s="1">
        <v>129789.29</v>
      </c>
      <c r="AG93">
        <v>163</v>
      </c>
      <c r="AH93" s="1">
        <v>36396</v>
      </c>
      <c r="AI93" s="1">
        <v>53368</v>
      </c>
      <c r="AJ93">
        <v>48.35</v>
      </c>
      <c r="AK93">
        <v>38.35</v>
      </c>
      <c r="AL93">
        <v>45.37</v>
      </c>
      <c r="AM93">
        <v>5.7</v>
      </c>
      <c r="AN93">
        <v>0</v>
      </c>
      <c r="AO93">
        <v>1.0976999999999999</v>
      </c>
      <c r="AP93" s="1">
        <v>1779.07</v>
      </c>
      <c r="AQ93" s="1">
        <v>2538.5100000000002</v>
      </c>
      <c r="AR93" s="1">
        <v>6845.04</v>
      </c>
      <c r="AS93" s="1">
        <v>1145.26</v>
      </c>
      <c r="AT93">
        <v>285.54000000000002</v>
      </c>
      <c r="AU93" s="1">
        <v>12593.42</v>
      </c>
      <c r="AV93" s="1">
        <v>6780.43</v>
      </c>
      <c r="AW93">
        <v>0.52100000000000002</v>
      </c>
      <c r="AX93" s="1">
        <v>4788.1499999999996</v>
      </c>
      <c r="AY93">
        <v>0.3679</v>
      </c>
      <c r="AZ93">
        <v>376.39</v>
      </c>
      <c r="BA93">
        <v>2.8899999999999999E-2</v>
      </c>
      <c r="BB93" s="1">
        <v>1068.43</v>
      </c>
      <c r="BC93">
        <v>8.2100000000000006E-2</v>
      </c>
      <c r="BD93" s="1">
        <v>13013.4</v>
      </c>
      <c r="BE93" s="1">
        <v>4866.38</v>
      </c>
      <c r="BF93">
        <v>1.4107000000000001</v>
      </c>
      <c r="BG93">
        <v>0.5958</v>
      </c>
      <c r="BH93">
        <v>0.2414</v>
      </c>
      <c r="BI93">
        <v>0.1212</v>
      </c>
      <c r="BJ93">
        <v>2.8299999999999999E-2</v>
      </c>
      <c r="BK93">
        <v>1.3299999999999999E-2</v>
      </c>
    </row>
    <row r="94" spans="1:63" x14ac:dyDescent="0.25">
      <c r="A94" t="s">
        <v>94</v>
      </c>
      <c r="B94">
        <v>47183</v>
      </c>
      <c r="C94">
        <v>75</v>
      </c>
      <c r="D94">
        <v>36.51</v>
      </c>
      <c r="E94" s="1">
        <v>2738.07</v>
      </c>
      <c r="F94" s="1">
        <v>2647.05</v>
      </c>
      <c r="G94">
        <v>6.7999999999999996E-3</v>
      </c>
      <c r="H94">
        <v>0</v>
      </c>
      <c r="I94">
        <v>9.7999999999999997E-3</v>
      </c>
      <c r="J94">
        <v>1.5E-3</v>
      </c>
      <c r="K94">
        <v>3.6299999999999999E-2</v>
      </c>
      <c r="L94">
        <v>0.91920000000000002</v>
      </c>
      <c r="M94">
        <v>2.64E-2</v>
      </c>
      <c r="N94">
        <v>0.1416</v>
      </c>
      <c r="O94">
        <v>6.7000000000000002E-3</v>
      </c>
      <c r="P94">
        <v>9.7500000000000003E-2</v>
      </c>
      <c r="Q94" s="1">
        <v>69504.17</v>
      </c>
      <c r="R94">
        <v>0.14860000000000001</v>
      </c>
      <c r="S94">
        <v>0.1371</v>
      </c>
      <c r="T94">
        <v>0.71430000000000005</v>
      </c>
      <c r="U94">
        <v>14</v>
      </c>
      <c r="V94" s="1">
        <v>99386.71</v>
      </c>
      <c r="W94">
        <v>193.74</v>
      </c>
      <c r="X94" s="1">
        <v>276104.59999999998</v>
      </c>
      <c r="Y94">
        <v>0.84309999999999996</v>
      </c>
      <c r="Z94">
        <v>0.12139999999999999</v>
      </c>
      <c r="AA94">
        <v>3.5499999999999997E-2</v>
      </c>
      <c r="AB94">
        <v>0.15690000000000001</v>
      </c>
      <c r="AC94">
        <v>276.10000000000002</v>
      </c>
      <c r="AD94" s="1">
        <v>11076.06</v>
      </c>
      <c r="AE94">
        <v>977.93</v>
      </c>
      <c r="AF94" s="1">
        <v>250823.95</v>
      </c>
      <c r="AG94">
        <v>534</v>
      </c>
      <c r="AH94" s="1">
        <v>44068</v>
      </c>
      <c r="AI94" s="1">
        <v>86697</v>
      </c>
      <c r="AJ94">
        <v>80.180000000000007</v>
      </c>
      <c r="AK94">
        <v>37.14</v>
      </c>
      <c r="AL94">
        <v>49.06</v>
      </c>
      <c r="AM94">
        <v>4.5</v>
      </c>
      <c r="AN94">
        <v>0</v>
      </c>
      <c r="AO94">
        <v>0.99370000000000003</v>
      </c>
      <c r="AP94" s="1">
        <v>1726.31</v>
      </c>
      <c r="AQ94" s="1">
        <v>2424.9</v>
      </c>
      <c r="AR94" s="1">
        <v>7515.47</v>
      </c>
      <c r="AS94">
        <v>990.91</v>
      </c>
      <c r="AT94">
        <v>280.95999999999998</v>
      </c>
      <c r="AU94" s="1">
        <v>12938.54</v>
      </c>
      <c r="AV94" s="1">
        <v>3324.54</v>
      </c>
      <c r="AW94">
        <v>0.21809999999999999</v>
      </c>
      <c r="AX94" s="1">
        <v>10215.93</v>
      </c>
      <c r="AY94">
        <v>0.67030000000000001</v>
      </c>
      <c r="AZ94">
        <v>748.78</v>
      </c>
      <c r="BA94">
        <v>4.9099999999999998E-2</v>
      </c>
      <c r="BB94">
        <v>951.27</v>
      </c>
      <c r="BC94">
        <v>6.2399999999999997E-2</v>
      </c>
      <c r="BD94" s="1">
        <v>15240.52</v>
      </c>
      <c r="BE94" s="1">
        <v>1708.2</v>
      </c>
      <c r="BF94">
        <v>0.2104</v>
      </c>
      <c r="BG94">
        <v>0.57410000000000005</v>
      </c>
      <c r="BH94">
        <v>0.24660000000000001</v>
      </c>
      <c r="BI94">
        <v>0.1217</v>
      </c>
      <c r="BJ94">
        <v>3.9199999999999999E-2</v>
      </c>
      <c r="BK94">
        <v>1.84E-2</v>
      </c>
    </row>
    <row r="95" spans="1:63" x14ac:dyDescent="0.25">
      <c r="A95" t="s">
        <v>95</v>
      </c>
      <c r="B95">
        <v>45294</v>
      </c>
      <c r="C95">
        <v>31</v>
      </c>
      <c r="D95">
        <v>38</v>
      </c>
      <c r="E95" s="1">
        <v>1177.8800000000001</v>
      </c>
      <c r="F95" s="1">
        <v>1175.47</v>
      </c>
      <c r="G95">
        <v>1.6999999999999999E-3</v>
      </c>
      <c r="H95">
        <v>0</v>
      </c>
      <c r="I95">
        <v>5.1000000000000004E-3</v>
      </c>
      <c r="J95">
        <v>8.9999999999999998E-4</v>
      </c>
      <c r="K95">
        <v>8.5000000000000006E-3</v>
      </c>
      <c r="L95">
        <v>0.94720000000000004</v>
      </c>
      <c r="M95">
        <v>3.6600000000000001E-2</v>
      </c>
      <c r="N95">
        <v>0.53400000000000003</v>
      </c>
      <c r="O95">
        <v>8.9999999999999998E-4</v>
      </c>
      <c r="P95">
        <v>0.1487</v>
      </c>
      <c r="Q95" s="1">
        <v>58948.27</v>
      </c>
      <c r="R95">
        <v>0.13250000000000001</v>
      </c>
      <c r="S95">
        <v>0.13250000000000001</v>
      </c>
      <c r="T95">
        <v>0.7349</v>
      </c>
      <c r="U95">
        <v>12</v>
      </c>
      <c r="V95" s="1">
        <v>64250.080000000002</v>
      </c>
      <c r="W95">
        <v>90.37</v>
      </c>
      <c r="X95" s="1">
        <v>150808.28</v>
      </c>
      <c r="Y95">
        <v>0.65110000000000001</v>
      </c>
      <c r="Z95">
        <v>4.7399999999999998E-2</v>
      </c>
      <c r="AA95">
        <v>0.30149999999999999</v>
      </c>
      <c r="AB95">
        <v>0.34889999999999999</v>
      </c>
      <c r="AC95">
        <v>150.81</v>
      </c>
      <c r="AD95" s="1">
        <v>3186.5</v>
      </c>
      <c r="AE95">
        <v>339.05</v>
      </c>
      <c r="AF95" s="1">
        <v>112773.48</v>
      </c>
      <c r="AG95">
        <v>111</v>
      </c>
      <c r="AH95" s="1">
        <v>33800</v>
      </c>
      <c r="AI95" s="1">
        <v>54306</v>
      </c>
      <c r="AJ95">
        <v>21.4</v>
      </c>
      <c r="AK95">
        <v>21.01</v>
      </c>
      <c r="AL95">
        <v>21.04</v>
      </c>
      <c r="AM95">
        <v>4.5</v>
      </c>
      <c r="AN95">
        <v>0</v>
      </c>
      <c r="AO95">
        <v>0.67720000000000002</v>
      </c>
      <c r="AP95" s="1">
        <v>1930.9</v>
      </c>
      <c r="AQ95" s="1">
        <v>1942.26</v>
      </c>
      <c r="AR95" s="1">
        <v>7199.62</v>
      </c>
      <c r="AS95">
        <v>796.81</v>
      </c>
      <c r="AT95">
        <v>511.02</v>
      </c>
      <c r="AU95" s="1">
        <v>12380.61</v>
      </c>
      <c r="AV95" s="1">
        <v>8480.2999999999993</v>
      </c>
      <c r="AW95">
        <v>0.58840000000000003</v>
      </c>
      <c r="AX95" s="1">
        <v>2612.29</v>
      </c>
      <c r="AY95">
        <v>0.18129999999999999</v>
      </c>
      <c r="AZ95" s="1">
        <v>1509.53</v>
      </c>
      <c r="BA95">
        <v>0.1047</v>
      </c>
      <c r="BB95" s="1">
        <v>1809.98</v>
      </c>
      <c r="BC95">
        <v>0.12559999999999999</v>
      </c>
      <c r="BD95" s="1">
        <v>14412.1</v>
      </c>
      <c r="BE95" s="1">
        <v>8760.48</v>
      </c>
      <c r="BF95">
        <v>2.8281000000000001</v>
      </c>
      <c r="BG95">
        <v>0.53480000000000005</v>
      </c>
      <c r="BH95">
        <v>0.2407</v>
      </c>
      <c r="BI95">
        <v>0.1767</v>
      </c>
      <c r="BJ95">
        <v>3.6799999999999999E-2</v>
      </c>
      <c r="BK95">
        <v>1.0999999999999999E-2</v>
      </c>
    </row>
    <row r="96" spans="1:63" x14ac:dyDescent="0.25">
      <c r="A96" t="s">
        <v>96</v>
      </c>
      <c r="B96">
        <v>43745</v>
      </c>
      <c r="C96">
        <v>25</v>
      </c>
      <c r="D96">
        <v>129.13</v>
      </c>
      <c r="E96" s="1">
        <v>3228.23</v>
      </c>
      <c r="F96" s="1">
        <v>2525.67</v>
      </c>
      <c r="G96">
        <v>7.9000000000000008E-3</v>
      </c>
      <c r="H96">
        <v>1.1999999999999999E-3</v>
      </c>
      <c r="I96">
        <v>6.6900000000000001E-2</v>
      </c>
      <c r="J96">
        <v>0</v>
      </c>
      <c r="K96">
        <v>2.9700000000000001E-2</v>
      </c>
      <c r="L96">
        <v>0.75690000000000002</v>
      </c>
      <c r="M96">
        <v>0.13739999999999999</v>
      </c>
      <c r="N96">
        <v>0.99990000000000001</v>
      </c>
      <c r="O96">
        <v>5.4000000000000003E-3</v>
      </c>
      <c r="P96">
        <v>0.14019999999999999</v>
      </c>
      <c r="Q96" s="1">
        <v>64775.41</v>
      </c>
      <c r="R96">
        <v>0.42599999999999999</v>
      </c>
      <c r="S96">
        <v>0.1598</v>
      </c>
      <c r="T96">
        <v>0.41420000000000001</v>
      </c>
      <c r="U96">
        <v>27</v>
      </c>
      <c r="V96" s="1">
        <v>70776.52</v>
      </c>
      <c r="W96">
        <v>114.39</v>
      </c>
      <c r="X96" s="1">
        <v>140943.64000000001</v>
      </c>
      <c r="Y96">
        <v>0.63229999999999997</v>
      </c>
      <c r="Z96">
        <v>0.27510000000000001</v>
      </c>
      <c r="AA96">
        <v>9.2600000000000002E-2</v>
      </c>
      <c r="AB96">
        <v>0.36770000000000003</v>
      </c>
      <c r="AC96">
        <v>140.94</v>
      </c>
      <c r="AD96" s="1">
        <v>4106.2700000000004</v>
      </c>
      <c r="AE96">
        <v>456.68</v>
      </c>
      <c r="AF96" s="1">
        <v>127663.7</v>
      </c>
      <c r="AG96">
        <v>153</v>
      </c>
      <c r="AH96" s="1">
        <v>29748</v>
      </c>
      <c r="AI96" s="1">
        <v>46793</v>
      </c>
      <c r="AJ96">
        <v>47.9</v>
      </c>
      <c r="AK96">
        <v>25.21</v>
      </c>
      <c r="AL96">
        <v>31.84</v>
      </c>
      <c r="AM96">
        <v>3.5</v>
      </c>
      <c r="AN96">
        <v>0</v>
      </c>
      <c r="AO96">
        <v>0.78069999999999995</v>
      </c>
      <c r="AP96" s="1">
        <v>1553.82</v>
      </c>
      <c r="AQ96" s="1">
        <v>2350.98</v>
      </c>
      <c r="AR96" s="1">
        <v>7566.64</v>
      </c>
      <c r="AS96">
        <v>878.91</v>
      </c>
      <c r="AT96">
        <v>355.66</v>
      </c>
      <c r="AU96" s="1">
        <v>12706.01</v>
      </c>
      <c r="AV96" s="1">
        <v>7520.3</v>
      </c>
      <c r="AW96">
        <v>0.49340000000000001</v>
      </c>
      <c r="AX96" s="1">
        <v>4319.49</v>
      </c>
      <c r="AY96">
        <v>0.28339999999999999</v>
      </c>
      <c r="AZ96" s="1">
        <v>1087.3</v>
      </c>
      <c r="BA96">
        <v>7.1300000000000002E-2</v>
      </c>
      <c r="BB96" s="1">
        <v>2314.96</v>
      </c>
      <c r="BC96">
        <v>0.15190000000000001</v>
      </c>
      <c r="BD96" s="1">
        <v>15242.05</v>
      </c>
      <c r="BE96" s="1">
        <v>4197.3500000000004</v>
      </c>
      <c r="BF96">
        <v>1.5084</v>
      </c>
      <c r="BG96">
        <v>0.60109999999999997</v>
      </c>
      <c r="BH96">
        <v>0.22969999999999999</v>
      </c>
      <c r="BI96">
        <v>0.1363</v>
      </c>
      <c r="BJ96">
        <v>2.3400000000000001E-2</v>
      </c>
      <c r="BK96">
        <v>9.4000000000000004E-3</v>
      </c>
    </row>
    <row r="97" spans="1:63" x14ac:dyDescent="0.25">
      <c r="A97" t="s">
        <v>97</v>
      </c>
      <c r="B97">
        <v>50534</v>
      </c>
      <c r="C97">
        <v>30</v>
      </c>
      <c r="D97">
        <v>40.36</v>
      </c>
      <c r="E97" s="1">
        <v>1210.78</v>
      </c>
      <c r="F97" s="1">
        <v>1203.6400000000001</v>
      </c>
      <c r="G97">
        <v>3.3E-3</v>
      </c>
      <c r="H97">
        <v>8.0000000000000004E-4</v>
      </c>
      <c r="I97">
        <v>4.1999999999999997E-3</v>
      </c>
      <c r="J97">
        <v>2.5000000000000001E-3</v>
      </c>
      <c r="K97">
        <v>2.3300000000000001E-2</v>
      </c>
      <c r="L97">
        <v>0.94930000000000003</v>
      </c>
      <c r="M97">
        <v>1.66E-2</v>
      </c>
      <c r="N97">
        <v>0.2863</v>
      </c>
      <c r="O97">
        <v>2.5000000000000001E-3</v>
      </c>
      <c r="P97">
        <v>0.11119999999999999</v>
      </c>
      <c r="Q97" s="1">
        <v>63184.800000000003</v>
      </c>
      <c r="R97">
        <v>0.1467</v>
      </c>
      <c r="S97">
        <v>0.2</v>
      </c>
      <c r="T97">
        <v>0.65329999999999999</v>
      </c>
      <c r="U97">
        <v>12</v>
      </c>
      <c r="V97" s="1">
        <v>70168.58</v>
      </c>
      <c r="W97">
        <v>97.63</v>
      </c>
      <c r="X97" s="1">
        <v>241010.75</v>
      </c>
      <c r="Y97">
        <v>0.69169999999999998</v>
      </c>
      <c r="Z97">
        <v>5.0099999999999999E-2</v>
      </c>
      <c r="AA97">
        <v>0.25819999999999999</v>
      </c>
      <c r="AB97">
        <v>0.30830000000000002</v>
      </c>
      <c r="AC97">
        <v>241.01</v>
      </c>
      <c r="AD97" s="1">
        <v>6531.62</v>
      </c>
      <c r="AE97">
        <v>469.71</v>
      </c>
      <c r="AF97" s="1">
        <v>182839.95</v>
      </c>
      <c r="AG97">
        <v>394</v>
      </c>
      <c r="AH97" s="1">
        <v>37433</v>
      </c>
      <c r="AI97" s="1">
        <v>62330</v>
      </c>
      <c r="AJ97">
        <v>41.6</v>
      </c>
      <c r="AK97">
        <v>22</v>
      </c>
      <c r="AL97">
        <v>22.82</v>
      </c>
      <c r="AM97">
        <v>4.2</v>
      </c>
      <c r="AN97" s="1">
        <v>1742.13</v>
      </c>
      <c r="AO97">
        <v>1.0344</v>
      </c>
      <c r="AP97" s="1">
        <v>1731.07</v>
      </c>
      <c r="AQ97" s="1">
        <v>1828.34</v>
      </c>
      <c r="AR97" s="1">
        <v>6094.59</v>
      </c>
      <c r="AS97">
        <v>322.19</v>
      </c>
      <c r="AT97">
        <v>425.09</v>
      </c>
      <c r="AU97" s="1">
        <v>10401.280000000001</v>
      </c>
      <c r="AV97" s="1">
        <v>5003.95</v>
      </c>
      <c r="AW97">
        <v>0.3695</v>
      </c>
      <c r="AX97" s="1">
        <v>6550.08</v>
      </c>
      <c r="AY97">
        <v>0.48359999999999997</v>
      </c>
      <c r="AZ97">
        <v>903.09</v>
      </c>
      <c r="BA97">
        <v>6.6699999999999995E-2</v>
      </c>
      <c r="BB97" s="1">
        <v>1086.48</v>
      </c>
      <c r="BC97">
        <v>8.0199999999999994E-2</v>
      </c>
      <c r="BD97" s="1">
        <v>13543.6</v>
      </c>
      <c r="BE97" s="1">
        <v>4371.42</v>
      </c>
      <c r="BF97">
        <v>0.91400000000000003</v>
      </c>
      <c r="BG97">
        <v>0.5827</v>
      </c>
      <c r="BH97">
        <v>0.2107</v>
      </c>
      <c r="BI97">
        <v>0.16589999999999999</v>
      </c>
      <c r="BJ97">
        <v>2.4299999999999999E-2</v>
      </c>
      <c r="BK97">
        <v>1.6400000000000001E-2</v>
      </c>
    </row>
    <row r="98" spans="1:63" x14ac:dyDescent="0.25">
      <c r="A98" t="s">
        <v>98</v>
      </c>
      <c r="B98">
        <v>43752</v>
      </c>
      <c r="C98">
        <v>91</v>
      </c>
      <c r="D98">
        <v>506.46</v>
      </c>
      <c r="E98" s="1">
        <v>46088.26</v>
      </c>
      <c r="F98" s="1">
        <v>35265.910000000003</v>
      </c>
      <c r="G98">
        <v>0.22520000000000001</v>
      </c>
      <c r="H98">
        <v>1.9E-3</v>
      </c>
      <c r="I98">
        <v>9.9000000000000005E-2</v>
      </c>
      <c r="J98">
        <v>2.3999999999999998E-3</v>
      </c>
      <c r="K98">
        <v>0.1578</v>
      </c>
      <c r="L98">
        <v>0.39400000000000002</v>
      </c>
      <c r="M98">
        <v>0.1197</v>
      </c>
      <c r="N98">
        <v>0.8165</v>
      </c>
      <c r="O98">
        <v>7.9500000000000001E-2</v>
      </c>
      <c r="P98">
        <v>0.19620000000000001</v>
      </c>
      <c r="Q98" s="1">
        <v>70657.42</v>
      </c>
      <c r="R98">
        <v>0.35139999999999999</v>
      </c>
      <c r="S98">
        <v>0.16400000000000001</v>
      </c>
      <c r="T98">
        <v>0.48459999999999998</v>
      </c>
      <c r="U98">
        <v>237</v>
      </c>
      <c r="V98" s="1">
        <v>101852.21</v>
      </c>
      <c r="W98">
        <v>194.29</v>
      </c>
      <c r="X98" s="1">
        <v>161563.46</v>
      </c>
      <c r="Y98">
        <v>0.61270000000000002</v>
      </c>
      <c r="Z98">
        <v>0.30730000000000002</v>
      </c>
      <c r="AA98">
        <v>7.9899999999999999E-2</v>
      </c>
      <c r="AB98">
        <v>0.38729999999999998</v>
      </c>
      <c r="AC98">
        <v>161.56</v>
      </c>
      <c r="AD98" s="1">
        <v>7707.56</v>
      </c>
      <c r="AE98">
        <v>560.12</v>
      </c>
      <c r="AF98" s="1">
        <v>135399.37</v>
      </c>
      <c r="AG98">
        <v>192</v>
      </c>
      <c r="AH98" s="1">
        <v>33171</v>
      </c>
      <c r="AI98" s="1">
        <v>69326</v>
      </c>
      <c r="AJ98">
        <v>68.599999999999994</v>
      </c>
      <c r="AK98">
        <v>42.75</v>
      </c>
      <c r="AL98">
        <v>52.15</v>
      </c>
      <c r="AM98">
        <v>4.1900000000000004</v>
      </c>
      <c r="AN98">
        <v>0</v>
      </c>
      <c r="AO98">
        <v>0.90980000000000005</v>
      </c>
      <c r="AP98" s="1">
        <v>2257.64</v>
      </c>
      <c r="AQ98" s="1">
        <v>2904.36</v>
      </c>
      <c r="AR98" s="1">
        <v>8517.9599999999991</v>
      </c>
      <c r="AS98" s="1">
        <v>1229.5899999999999</v>
      </c>
      <c r="AT98">
        <v>959.3</v>
      </c>
      <c r="AU98" s="1">
        <v>15868.85</v>
      </c>
      <c r="AV98" s="1">
        <v>7103.46</v>
      </c>
      <c r="AW98">
        <v>0.3579</v>
      </c>
      <c r="AX98" s="1">
        <v>9131.99</v>
      </c>
      <c r="AY98">
        <v>0.46010000000000001</v>
      </c>
      <c r="AZ98" s="1">
        <v>1290.78</v>
      </c>
      <c r="BA98">
        <v>6.5000000000000002E-2</v>
      </c>
      <c r="BB98" s="1">
        <v>2320.81</v>
      </c>
      <c r="BC98">
        <v>0.1169</v>
      </c>
      <c r="BD98" s="1">
        <v>19847.04</v>
      </c>
      <c r="BE98" s="1">
        <v>3004.17</v>
      </c>
      <c r="BF98">
        <v>0.54120000000000001</v>
      </c>
      <c r="BG98">
        <v>0.42059999999999997</v>
      </c>
      <c r="BH98">
        <v>0.13980000000000001</v>
      </c>
      <c r="BI98">
        <v>0.35959999999999998</v>
      </c>
      <c r="BJ98">
        <v>6.1199999999999997E-2</v>
      </c>
      <c r="BK98">
        <v>1.8800000000000001E-2</v>
      </c>
    </row>
    <row r="99" spans="1:63" x14ac:dyDescent="0.25">
      <c r="A99" t="s">
        <v>99</v>
      </c>
      <c r="B99">
        <v>43760</v>
      </c>
      <c r="C99">
        <v>41</v>
      </c>
      <c r="D99">
        <v>53.73</v>
      </c>
      <c r="E99" s="1">
        <v>2202.75</v>
      </c>
      <c r="F99" s="1">
        <v>2089.5700000000002</v>
      </c>
      <c r="G99">
        <v>4.3E-3</v>
      </c>
      <c r="H99">
        <v>5.0000000000000001E-4</v>
      </c>
      <c r="I99">
        <v>1.15E-2</v>
      </c>
      <c r="J99">
        <v>1.9E-3</v>
      </c>
      <c r="K99">
        <v>2.01E-2</v>
      </c>
      <c r="L99">
        <v>0.9143</v>
      </c>
      <c r="M99">
        <v>4.7399999999999998E-2</v>
      </c>
      <c r="N99">
        <v>0.86029999999999995</v>
      </c>
      <c r="O99">
        <v>2.2000000000000001E-3</v>
      </c>
      <c r="P99">
        <v>0.17949999999999999</v>
      </c>
      <c r="Q99" s="1">
        <v>68954.55</v>
      </c>
      <c r="R99">
        <v>0.19670000000000001</v>
      </c>
      <c r="S99">
        <v>0.1885</v>
      </c>
      <c r="T99">
        <v>0.61480000000000001</v>
      </c>
      <c r="U99">
        <v>19</v>
      </c>
      <c r="V99" s="1">
        <v>82852.42</v>
      </c>
      <c r="W99">
        <v>111.36</v>
      </c>
      <c r="X99" s="1">
        <v>157960.37</v>
      </c>
      <c r="Y99">
        <v>0.67449999999999999</v>
      </c>
      <c r="Z99">
        <v>0.214</v>
      </c>
      <c r="AA99">
        <v>0.1115</v>
      </c>
      <c r="AB99">
        <v>0.32550000000000001</v>
      </c>
      <c r="AC99">
        <v>157.96</v>
      </c>
      <c r="AD99" s="1">
        <v>5381.25</v>
      </c>
      <c r="AE99">
        <v>618.6</v>
      </c>
      <c r="AF99" s="1">
        <v>129875.23</v>
      </c>
      <c r="AG99">
        <v>164</v>
      </c>
      <c r="AH99" s="1">
        <v>32131</v>
      </c>
      <c r="AI99" s="1">
        <v>50703</v>
      </c>
      <c r="AJ99">
        <v>53.59</v>
      </c>
      <c r="AK99">
        <v>28.51</v>
      </c>
      <c r="AL99">
        <v>41.42</v>
      </c>
      <c r="AM99">
        <v>3</v>
      </c>
      <c r="AN99">
        <v>889.17</v>
      </c>
      <c r="AO99">
        <v>1.2969999999999999</v>
      </c>
      <c r="AP99" s="1">
        <v>1527.28</v>
      </c>
      <c r="AQ99" s="1">
        <v>2005.44</v>
      </c>
      <c r="AR99" s="1">
        <v>7173.1</v>
      </c>
      <c r="AS99">
        <v>532.74</v>
      </c>
      <c r="AT99">
        <v>815.8</v>
      </c>
      <c r="AU99" s="1">
        <v>12054.36</v>
      </c>
      <c r="AV99" s="1">
        <v>6428.59</v>
      </c>
      <c r="AW99">
        <v>0.42559999999999998</v>
      </c>
      <c r="AX99" s="1">
        <v>5591.95</v>
      </c>
      <c r="AY99">
        <v>0.37019999999999997</v>
      </c>
      <c r="AZ99" s="1">
        <v>1314.83</v>
      </c>
      <c r="BA99">
        <v>8.6999999999999994E-2</v>
      </c>
      <c r="BB99" s="1">
        <v>1771.11</v>
      </c>
      <c r="BC99">
        <v>0.1172</v>
      </c>
      <c r="BD99" s="1">
        <v>15106.48</v>
      </c>
      <c r="BE99" s="1">
        <v>5378.83</v>
      </c>
      <c r="BF99">
        <v>1.8627</v>
      </c>
      <c r="BG99">
        <v>0.57630000000000003</v>
      </c>
      <c r="BH99">
        <v>0.20169999999999999</v>
      </c>
      <c r="BI99">
        <v>0.16139999999999999</v>
      </c>
      <c r="BJ99">
        <v>2.98E-2</v>
      </c>
      <c r="BK99">
        <v>3.0800000000000001E-2</v>
      </c>
    </row>
    <row r="100" spans="1:63" x14ac:dyDescent="0.25">
      <c r="A100" t="s">
        <v>100</v>
      </c>
      <c r="B100">
        <v>46284</v>
      </c>
      <c r="C100">
        <v>38</v>
      </c>
      <c r="D100">
        <v>49.72</v>
      </c>
      <c r="E100" s="1">
        <v>1889.54</v>
      </c>
      <c r="F100" s="1">
        <v>1649.93</v>
      </c>
      <c r="G100">
        <v>4.1999999999999997E-3</v>
      </c>
      <c r="H100">
        <v>1.8E-3</v>
      </c>
      <c r="I100">
        <v>2.9100000000000001E-2</v>
      </c>
      <c r="J100">
        <v>1.1999999999999999E-3</v>
      </c>
      <c r="K100">
        <v>2.12E-2</v>
      </c>
      <c r="L100">
        <v>0.84730000000000005</v>
      </c>
      <c r="M100">
        <v>9.5200000000000007E-2</v>
      </c>
      <c r="N100">
        <v>0.4819</v>
      </c>
      <c r="O100">
        <v>5.7999999999999996E-3</v>
      </c>
      <c r="P100">
        <v>0.14549999999999999</v>
      </c>
      <c r="Q100" s="1">
        <v>65556.02</v>
      </c>
      <c r="R100">
        <v>0.1298</v>
      </c>
      <c r="S100">
        <v>0.17560000000000001</v>
      </c>
      <c r="T100">
        <v>0.69469999999999998</v>
      </c>
      <c r="U100">
        <v>12</v>
      </c>
      <c r="V100" s="1">
        <v>86026.25</v>
      </c>
      <c r="W100">
        <v>150.63</v>
      </c>
      <c r="X100" s="1">
        <v>200446.03</v>
      </c>
      <c r="Y100">
        <v>0.57399999999999995</v>
      </c>
      <c r="Z100">
        <v>0.34179999999999999</v>
      </c>
      <c r="AA100">
        <v>8.4199999999999997E-2</v>
      </c>
      <c r="AB100">
        <v>0.42599999999999999</v>
      </c>
      <c r="AC100">
        <v>200.45</v>
      </c>
      <c r="AD100" s="1">
        <v>7403.84</v>
      </c>
      <c r="AE100">
        <v>522.9</v>
      </c>
      <c r="AF100" s="1">
        <v>190438.16</v>
      </c>
      <c r="AG100">
        <v>417</v>
      </c>
      <c r="AH100" s="1">
        <v>37999</v>
      </c>
      <c r="AI100" s="1">
        <v>61613</v>
      </c>
      <c r="AJ100">
        <v>47.4</v>
      </c>
      <c r="AK100">
        <v>34.69</v>
      </c>
      <c r="AL100">
        <v>38.130000000000003</v>
      </c>
      <c r="AM100">
        <v>6.6</v>
      </c>
      <c r="AN100">
        <v>0</v>
      </c>
      <c r="AO100">
        <v>0.95669999999999999</v>
      </c>
      <c r="AP100" s="1">
        <v>1698.11</v>
      </c>
      <c r="AQ100" s="1">
        <v>2349.83</v>
      </c>
      <c r="AR100" s="1">
        <v>7515.46</v>
      </c>
      <c r="AS100">
        <v>852.54</v>
      </c>
      <c r="AT100">
        <v>595.07000000000005</v>
      </c>
      <c r="AU100" s="1">
        <v>13011.01</v>
      </c>
      <c r="AV100" s="1">
        <v>4997.66</v>
      </c>
      <c r="AW100">
        <v>0.3372</v>
      </c>
      <c r="AX100" s="1">
        <v>7480.29</v>
      </c>
      <c r="AY100">
        <v>0.50470000000000004</v>
      </c>
      <c r="AZ100" s="1">
        <v>1079.96</v>
      </c>
      <c r="BA100">
        <v>7.2900000000000006E-2</v>
      </c>
      <c r="BB100" s="1">
        <v>1264.3800000000001</v>
      </c>
      <c r="BC100">
        <v>8.5300000000000001E-2</v>
      </c>
      <c r="BD100" s="1">
        <v>14822.29</v>
      </c>
      <c r="BE100" s="1">
        <v>2971.71</v>
      </c>
      <c r="BF100">
        <v>0.73560000000000003</v>
      </c>
      <c r="BG100">
        <v>0.56689999999999996</v>
      </c>
      <c r="BH100">
        <v>0.26269999999999999</v>
      </c>
      <c r="BI100">
        <v>0.12039999999999999</v>
      </c>
      <c r="BJ100">
        <v>2.69E-2</v>
      </c>
      <c r="BK100">
        <v>2.3E-2</v>
      </c>
    </row>
    <row r="101" spans="1:63" x14ac:dyDescent="0.25">
      <c r="A101" t="s">
        <v>101</v>
      </c>
      <c r="B101">
        <v>49601</v>
      </c>
      <c r="C101">
        <v>22</v>
      </c>
      <c r="D101">
        <v>21.76</v>
      </c>
      <c r="E101">
        <v>478.63</v>
      </c>
      <c r="F101">
        <v>600.03</v>
      </c>
      <c r="G101">
        <v>6.7000000000000002E-3</v>
      </c>
      <c r="H101">
        <v>0</v>
      </c>
      <c r="I101">
        <v>3.3E-3</v>
      </c>
      <c r="J101">
        <v>1.6999999999999999E-3</v>
      </c>
      <c r="K101">
        <v>1.83E-2</v>
      </c>
      <c r="L101">
        <v>0.93830000000000002</v>
      </c>
      <c r="M101">
        <v>3.1699999999999999E-2</v>
      </c>
      <c r="N101">
        <v>0.60740000000000005</v>
      </c>
      <c r="O101">
        <v>0</v>
      </c>
      <c r="P101">
        <v>0.1515</v>
      </c>
      <c r="Q101" s="1">
        <v>43479.06</v>
      </c>
      <c r="R101">
        <v>0.33900000000000002</v>
      </c>
      <c r="S101">
        <v>0.40679999999999999</v>
      </c>
      <c r="T101">
        <v>0.25419999999999998</v>
      </c>
      <c r="U101">
        <v>11</v>
      </c>
      <c r="V101" s="1">
        <v>85833.78</v>
      </c>
      <c r="W101">
        <v>42.04</v>
      </c>
      <c r="X101" s="1">
        <v>139136.87</v>
      </c>
      <c r="Y101">
        <v>0.68459999999999999</v>
      </c>
      <c r="Z101">
        <v>0.20760000000000001</v>
      </c>
      <c r="AA101">
        <v>0.1079</v>
      </c>
      <c r="AB101">
        <v>0.31540000000000001</v>
      </c>
      <c r="AC101">
        <v>139.13999999999999</v>
      </c>
      <c r="AD101" s="1">
        <v>3180.85</v>
      </c>
      <c r="AE101">
        <v>446.92</v>
      </c>
      <c r="AF101" s="1">
        <v>93869.03</v>
      </c>
      <c r="AG101">
        <v>68</v>
      </c>
      <c r="AH101" s="1">
        <v>32740</v>
      </c>
      <c r="AI101" s="1">
        <v>50135</v>
      </c>
      <c r="AJ101">
        <v>29.59</v>
      </c>
      <c r="AK101">
        <v>22.04</v>
      </c>
      <c r="AL101">
        <v>22.08</v>
      </c>
      <c r="AM101">
        <v>5.42</v>
      </c>
      <c r="AN101">
        <v>0</v>
      </c>
      <c r="AO101">
        <v>0.61819999999999997</v>
      </c>
      <c r="AP101" s="1">
        <v>1710.71</v>
      </c>
      <c r="AQ101" s="1">
        <v>1798.81</v>
      </c>
      <c r="AR101" s="1">
        <v>6472.23</v>
      </c>
      <c r="AS101">
        <v>462.72</v>
      </c>
      <c r="AT101">
        <v>435.88</v>
      </c>
      <c r="AU101" s="1">
        <v>10880.34</v>
      </c>
      <c r="AV101" s="1">
        <v>7373.83</v>
      </c>
      <c r="AW101">
        <v>0.5151</v>
      </c>
      <c r="AX101" s="1">
        <v>2096.06</v>
      </c>
      <c r="AY101">
        <v>0.1464</v>
      </c>
      <c r="AZ101" s="1">
        <v>3286.29</v>
      </c>
      <c r="BA101">
        <v>0.2296</v>
      </c>
      <c r="BB101" s="1">
        <v>1559.43</v>
      </c>
      <c r="BC101">
        <v>0.1089</v>
      </c>
      <c r="BD101" s="1">
        <v>14315.61</v>
      </c>
      <c r="BE101" s="1">
        <v>9159.8799999999992</v>
      </c>
      <c r="BF101">
        <v>2.9765999999999999</v>
      </c>
      <c r="BG101">
        <v>0.55079999999999996</v>
      </c>
      <c r="BH101">
        <v>0.24579999999999999</v>
      </c>
      <c r="BI101">
        <v>0.1648</v>
      </c>
      <c r="BJ101">
        <v>2.6599999999999999E-2</v>
      </c>
      <c r="BK101">
        <v>1.1900000000000001E-2</v>
      </c>
    </row>
    <row r="102" spans="1:63" x14ac:dyDescent="0.25">
      <c r="A102" t="s">
        <v>102</v>
      </c>
      <c r="B102">
        <v>43778</v>
      </c>
      <c r="C102">
        <v>72</v>
      </c>
      <c r="D102">
        <v>27.26</v>
      </c>
      <c r="E102" s="1">
        <v>1962.59</v>
      </c>
      <c r="F102" s="1">
        <v>1705.38</v>
      </c>
      <c r="G102">
        <v>1.1999999999999999E-3</v>
      </c>
      <c r="H102">
        <v>0</v>
      </c>
      <c r="I102">
        <v>1.9400000000000001E-2</v>
      </c>
      <c r="J102">
        <v>2.3E-3</v>
      </c>
      <c r="K102">
        <v>1.8800000000000001E-2</v>
      </c>
      <c r="L102">
        <v>0.9284</v>
      </c>
      <c r="M102">
        <v>2.9899999999999999E-2</v>
      </c>
      <c r="N102">
        <v>0.99229999999999996</v>
      </c>
      <c r="O102">
        <v>1.1999999999999999E-3</v>
      </c>
      <c r="P102">
        <v>0.1772</v>
      </c>
      <c r="Q102" s="1">
        <v>60058.9</v>
      </c>
      <c r="R102">
        <v>5.5599999999999997E-2</v>
      </c>
      <c r="S102">
        <v>0.23019999999999999</v>
      </c>
      <c r="T102">
        <v>0.71430000000000005</v>
      </c>
      <c r="U102">
        <v>14</v>
      </c>
      <c r="V102" s="1">
        <v>82539.289999999994</v>
      </c>
      <c r="W102">
        <v>133.32</v>
      </c>
      <c r="X102" s="1">
        <v>108594.82</v>
      </c>
      <c r="Y102">
        <v>0.69010000000000005</v>
      </c>
      <c r="Z102">
        <v>0.126</v>
      </c>
      <c r="AA102">
        <v>0.18390000000000001</v>
      </c>
      <c r="AB102">
        <v>0.30990000000000001</v>
      </c>
      <c r="AC102">
        <v>108.59</v>
      </c>
      <c r="AD102" s="1">
        <v>2833.81</v>
      </c>
      <c r="AE102">
        <v>275.33999999999997</v>
      </c>
      <c r="AF102" s="1">
        <v>92190.86</v>
      </c>
      <c r="AG102">
        <v>65</v>
      </c>
      <c r="AH102" s="1">
        <v>30433</v>
      </c>
      <c r="AI102" s="1">
        <v>44167</v>
      </c>
      <c r="AJ102">
        <v>30.5</v>
      </c>
      <c r="AK102">
        <v>25.02</v>
      </c>
      <c r="AL102">
        <v>25.53</v>
      </c>
      <c r="AM102">
        <v>4.2</v>
      </c>
      <c r="AN102">
        <v>0</v>
      </c>
      <c r="AO102">
        <v>0.87019999999999997</v>
      </c>
      <c r="AP102" s="1">
        <v>1348.5</v>
      </c>
      <c r="AQ102" s="1">
        <v>2214.02</v>
      </c>
      <c r="AR102" s="1">
        <v>8663.1</v>
      </c>
      <c r="AS102">
        <v>710.25</v>
      </c>
      <c r="AT102">
        <v>226.31</v>
      </c>
      <c r="AU102" s="1">
        <v>13162.17</v>
      </c>
      <c r="AV102" s="1">
        <v>10450.93</v>
      </c>
      <c r="AW102">
        <v>0.6472</v>
      </c>
      <c r="AX102" s="1">
        <v>2659.16</v>
      </c>
      <c r="AY102">
        <v>0.16470000000000001</v>
      </c>
      <c r="AZ102" s="1">
        <v>1249.9100000000001</v>
      </c>
      <c r="BA102">
        <v>7.7399999999999997E-2</v>
      </c>
      <c r="BB102" s="1">
        <v>1788.74</v>
      </c>
      <c r="BC102">
        <v>0.1108</v>
      </c>
      <c r="BD102" s="1">
        <v>16148.74</v>
      </c>
      <c r="BE102" s="1">
        <v>8251.94</v>
      </c>
      <c r="BF102">
        <v>4.0427</v>
      </c>
      <c r="BG102">
        <v>0.57730000000000004</v>
      </c>
      <c r="BH102">
        <v>0.2838</v>
      </c>
      <c r="BI102">
        <v>0.1021</v>
      </c>
      <c r="BJ102">
        <v>2.98E-2</v>
      </c>
      <c r="BK102">
        <v>7.1000000000000004E-3</v>
      </c>
    </row>
    <row r="103" spans="1:63" x14ac:dyDescent="0.25">
      <c r="A103" t="s">
        <v>103</v>
      </c>
      <c r="B103">
        <v>49411</v>
      </c>
      <c r="C103">
        <v>110</v>
      </c>
      <c r="D103">
        <v>14.17</v>
      </c>
      <c r="E103" s="1">
        <v>1558.38</v>
      </c>
      <c r="F103" s="1">
        <v>1552.73</v>
      </c>
      <c r="G103">
        <v>4.4999999999999997E-3</v>
      </c>
      <c r="H103">
        <v>1.2999999999999999E-3</v>
      </c>
      <c r="I103">
        <v>1.9E-3</v>
      </c>
      <c r="J103">
        <v>0</v>
      </c>
      <c r="K103">
        <v>2.1899999999999999E-2</v>
      </c>
      <c r="L103">
        <v>0.94720000000000004</v>
      </c>
      <c r="M103">
        <v>2.3199999999999998E-2</v>
      </c>
      <c r="N103">
        <v>0.25640000000000002</v>
      </c>
      <c r="O103">
        <v>0</v>
      </c>
      <c r="P103">
        <v>0.18099999999999999</v>
      </c>
      <c r="Q103" s="1">
        <v>50652.6</v>
      </c>
      <c r="R103">
        <v>0.18029999999999999</v>
      </c>
      <c r="S103">
        <v>0.23769999999999999</v>
      </c>
      <c r="T103">
        <v>0.58199999999999996</v>
      </c>
      <c r="U103">
        <v>18</v>
      </c>
      <c r="V103" s="1">
        <v>55601.83</v>
      </c>
      <c r="W103">
        <v>83.1</v>
      </c>
      <c r="X103" s="1">
        <v>165872.37</v>
      </c>
      <c r="Y103">
        <v>0.79700000000000004</v>
      </c>
      <c r="Z103">
        <v>4.7E-2</v>
      </c>
      <c r="AA103">
        <v>0.15590000000000001</v>
      </c>
      <c r="AB103">
        <v>0.20300000000000001</v>
      </c>
      <c r="AC103">
        <v>165.87</v>
      </c>
      <c r="AD103" s="1">
        <v>4433.34</v>
      </c>
      <c r="AE103">
        <v>464.65</v>
      </c>
      <c r="AF103" s="1">
        <v>140971.29</v>
      </c>
      <c r="AG103">
        <v>221</v>
      </c>
      <c r="AH103" s="1">
        <v>36907</v>
      </c>
      <c r="AI103" s="1">
        <v>58476</v>
      </c>
      <c r="AJ103">
        <v>49.9</v>
      </c>
      <c r="AK103">
        <v>22</v>
      </c>
      <c r="AL103">
        <v>30.01</v>
      </c>
      <c r="AM103">
        <v>4.2</v>
      </c>
      <c r="AN103" s="1">
        <v>1461.51</v>
      </c>
      <c r="AO103">
        <v>1.0476000000000001</v>
      </c>
      <c r="AP103" s="1">
        <v>1323.44</v>
      </c>
      <c r="AQ103" s="1">
        <v>2234.1</v>
      </c>
      <c r="AR103" s="1">
        <v>6905.97</v>
      </c>
      <c r="AS103">
        <v>362.01</v>
      </c>
      <c r="AT103">
        <v>344.31</v>
      </c>
      <c r="AU103" s="1">
        <v>11169.83</v>
      </c>
      <c r="AV103" s="1">
        <v>6071.05</v>
      </c>
      <c r="AW103">
        <v>0.46079999999999999</v>
      </c>
      <c r="AX103" s="1">
        <v>4942.42</v>
      </c>
      <c r="AY103">
        <v>0.37509999999999999</v>
      </c>
      <c r="AZ103" s="1">
        <v>1094.44</v>
      </c>
      <c r="BA103">
        <v>8.3099999999999993E-2</v>
      </c>
      <c r="BB103" s="1">
        <v>1067.6199999999999</v>
      </c>
      <c r="BC103">
        <v>8.1000000000000003E-2</v>
      </c>
      <c r="BD103" s="1">
        <v>13175.53</v>
      </c>
      <c r="BE103" s="1">
        <v>5760.04</v>
      </c>
      <c r="BF103">
        <v>1.5815999999999999</v>
      </c>
      <c r="BG103">
        <v>0.55330000000000001</v>
      </c>
      <c r="BH103">
        <v>0.29730000000000001</v>
      </c>
      <c r="BI103">
        <v>0.1053</v>
      </c>
      <c r="BJ103">
        <v>3.1E-2</v>
      </c>
      <c r="BK103">
        <v>1.3100000000000001E-2</v>
      </c>
    </row>
    <row r="104" spans="1:63" x14ac:dyDescent="0.25">
      <c r="A104" t="s">
        <v>104</v>
      </c>
      <c r="B104">
        <v>48132</v>
      </c>
      <c r="C104">
        <v>4</v>
      </c>
      <c r="D104">
        <v>251.31</v>
      </c>
      <c r="E104" s="1">
        <v>1005.24</v>
      </c>
      <c r="F104" s="1">
        <v>1455.99</v>
      </c>
      <c r="G104">
        <v>6.9999999999999999E-4</v>
      </c>
      <c r="H104">
        <v>0</v>
      </c>
      <c r="I104">
        <v>0.1318</v>
      </c>
      <c r="J104">
        <v>1.4E-3</v>
      </c>
      <c r="K104">
        <v>0.43240000000000001</v>
      </c>
      <c r="L104">
        <v>0.34799999999999998</v>
      </c>
      <c r="M104">
        <v>8.5800000000000001E-2</v>
      </c>
      <c r="N104">
        <v>1</v>
      </c>
      <c r="O104">
        <v>3.2099999999999997E-2</v>
      </c>
      <c r="P104">
        <v>9.1600000000000001E-2</v>
      </c>
      <c r="Q104" s="1">
        <v>68878.2</v>
      </c>
      <c r="R104">
        <v>0.20880000000000001</v>
      </c>
      <c r="S104">
        <v>0.17580000000000001</v>
      </c>
      <c r="T104">
        <v>0.61539999999999995</v>
      </c>
      <c r="U104">
        <v>12</v>
      </c>
      <c r="V104" s="1">
        <v>80824.58</v>
      </c>
      <c r="W104">
        <v>80.7</v>
      </c>
      <c r="X104" s="1">
        <v>91044.36</v>
      </c>
      <c r="Y104">
        <v>0.65329999999999999</v>
      </c>
      <c r="Z104">
        <v>0.2883</v>
      </c>
      <c r="AA104">
        <v>5.8400000000000001E-2</v>
      </c>
      <c r="AB104">
        <v>0.34670000000000001</v>
      </c>
      <c r="AC104">
        <v>91.04</v>
      </c>
      <c r="AD104" s="1">
        <v>3425.63</v>
      </c>
      <c r="AE104">
        <v>437.5</v>
      </c>
      <c r="AF104" s="1">
        <v>41696.83</v>
      </c>
      <c r="AG104">
        <v>4</v>
      </c>
      <c r="AH104" s="1">
        <v>25715</v>
      </c>
      <c r="AI104" s="1">
        <v>37160</v>
      </c>
      <c r="AJ104">
        <v>53.07</v>
      </c>
      <c r="AK104">
        <v>37.020000000000003</v>
      </c>
      <c r="AL104">
        <v>35.869999999999997</v>
      </c>
      <c r="AM104">
        <v>6.77</v>
      </c>
      <c r="AN104">
        <v>0</v>
      </c>
      <c r="AO104">
        <v>1.3389</v>
      </c>
      <c r="AP104" s="1">
        <v>1919.47</v>
      </c>
      <c r="AQ104" s="1">
        <v>2224.16</v>
      </c>
      <c r="AR104" s="1">
        <v>7426.06</v>
      </c>
      <c r="AS104">
        <v>527.41</v>
      </c>
      <c r="AT104">
        <v>81.2</v>
      </c>
      <c r="AU104" s="1">
        <v>12178.3</v>
      </c>
      <c r="AV104" s="1">
        <v>8448.49</v>
      </c>
      <c r="AW104">
        <v>0.56889999999999996</v>
      </c>
      <c r="AX104" s="1">
        <v>2014.87</v>
      </c>
      <c r="AY104">
        <v>0.13569999999999999</v>
      </c>
      <c r="AZ104" s="1">
        <v>2841.2</v>
      </c>
      <c r="BA104">
        <v>0.1913</v>
      </c>
      <c r="BB104" s="1">
        <v>1546.75</v>
      </c>
      <c r="BC104">
        <v>0.1041</v>
      </c>
      <c r="BD104" s="1">
        <v>14851.31</v>
      </c>
      <c r="BE104" s="1">
        <v>14575.01</v>
      </c>
      <c r="BF104">
        <v>9.2120999999999995</v>
      </c>
      <c r="BG104">
        <v>0.59099999999999997</v>
      </c>
      <c r="BH104">
        <v>0.224</v>
      </c>
      <c r="BI104">
        <v>0.16239999999999999</v>
      </c>
      <c r="BJ104">
        <v>1.1599999999999999E-2</v>
      </c>
      <c r="BK104">
        <v>1.0999999999999999E-2</v>
      </c>
    </row>
    <row r="105" spans="1:63" x14ac:dyDescent="0.25">
      <c r="A105" t="s">
        <v>105</v>
      </c>
      <c r="B105">
        <v>46326</v>
      </c>
      <c r="C105">
        <v>78</v>
      </c>
      <c r="D105">
        <v>20.66</v>
      </c>
      <c r="E105" s="1">
        <v>1611.35</v>
      </c>
      <c r="F105" s="1">
        <v>1378.91</v>
      </c>
      <c r="G105">
        <v>1.5E-3</v>
      </c>
      <c r="H105">
        <v>0</v>
      </c>
      <c r="I105">
        <v>3.5999999999999999E-3</v>
      </c>
      <c r="J105">
        <v>6.9999999999999999E-4</v>
      </c>
      <c r="K105">
        <v>1.67E-2</v>
      </c>
      <c r="L105">
        <v>0.93759999999999999</v>
      </c>
      <c r="M105">
        <v>3.9899999999999998E-2</v>
      </c>
      <c r="N105">
        <v>0.30709999999999998</v>
      </c>
      <c r="O105">
        <v>0</v>
      </c>
      <c r="P105">
        <v>0.14410000000000001</v>
      </c>
      <c r="Q105" s="1">
        <v>64415.6</v>
      </c>
      <c r="R105">
        <v>0.14430000000000001</v>
      </c>
      <c r="S105">
        <v>0.23710000000000001</v>
      </c>
      <c r="T105">
        <v>0.61860000000000004</v>
      </c>
      <c r="U105">
        <v>13</v>
      </c>
      <c r="V105" s="1">
        <v>93374.080000000002</v>
      </c>
      <c r="W105">
        <v>119.47</v>
      </c>
      <c r="X105" s="1">
        <v>220661.36</v>
      </c>
      <c r="Y105">
        <v>0.82930000000000004</v>
      </c>
      <c r="Z105">
        <v>0.1338</v>
      </c>
      <c r="AA105">
        <v>3.6900000000000002E-2</v>
      </c>
      <c r="AB105">
        <v>0.17069999999999999</v>
      </c>
      <c r="AC105">
        <v>220.66</v>
      </c>
      <c r="AD105" s="1">
        <v>4994.7</v>
      </c>
      <c r="AE105">
        <v>592.65</v>
      </c>
      <c r="AF105" s="1">
        <v>209236.76</v>
      </c>
      <c r="AG105">
        <v>475</v>
      </c>
      <c r="AH105" s="1">
        <v>38781</v>
      </c>
      <c r="AI105" s="1">
        <v>68307</v>
      </c>
      <c r="AJ105">
        <v>33.200000000000003</v>
      </c>
      <c r="AK105">
        <v>22</v>
      </c>
      <c r="AL105">
        <v>23.65</v>
      </c>
      <c r="AM105">
        <v>4.4000000000000004</v>
      </c>
      <c r="AN105" s="1">
        <v>2225.9299999999998</v>
      </c>
      <c r="AO105">
        <v>1.1404000000000001</v>
      </c>
      <c r="AP105" s="1">
        <v>1842.74</v>
      </c>
      <c r="AQ105" s="1">
        <v>3240.14</v>
      </c>
      <c r="AR105" s="1">
        <v>6644.78</v>
      </c>
      <c r="AS105">
        <v>614.25</v>
      </c>
      <c r="AT105">
        <v>321.74</v>
      </c>
      <c r="AU105" s="1">
        <v>12663.65</v>
      </c>
      <c r="AV105" s="1">
        <v>5569.25</v>
      </c>
      <c r="AW105">
        <v>0.34720000000000001</v>
      </c>
      <c r="AX105" s="1">
        <v>7278.79</v>
      </c>
      <c r="AY105">
        <v>0.45379999999999998</v>
      </c>
      <c r="AZ105" s="1">
        <v>1371.02</v>
      </c>
      <c r="BA105">
        <v>8.5500000000000007E-2</v>
      </c>
      <c r="BB105" s="1">
        <v>1819.17</v>
      </c>
      <c r="BC105">
        <v>0.1134</v>
      </c>
      <c r="BD105" s="1">
        <v>16038.23</v>
      </c>
      <c r="BE105" s="1">
        <v>3184.97</v>
      </c>
      <c r="BF105">
        <v>0.61019999999999996</v>
      </c>
      <c r="BG105">
        <v>0.503</v>
      </c>
      <c r="BH105">
        <v>0.1928</v>
      </c>
      <c r="BI105">
        <v>0.26690000000000003</v>
      </c>
      <c r="BJ105">
        <v>2.7E-2</v>
      </c>
      <c r="BK105">
        <v>1.0200000000000001E-2</v>
      </c>
    </row>
    <row r="106" spans="1:63" x14ac:dyDescent="0.25">
      <c r="A106" t="s">
        <v>106</v>
      </c>
      <c r="B106">
        <v>43794</v>
      </c>
      <c r="C106">
        <v>10</v>
      </c>
      <c r="D106">
        <v>727.39</v>
      </c>
      <c r="E106" s="1">
        <v>7273.89</v>
      </c>
      <c r="F106" s="1">
        <v>4849.79</v>
      </c>
      <c r="G106">
        <v>1.5699999999999999E-2</v>
      </c>
      <c r="H106">
        <v>2.0000000000000001E-4</v>
      </c>
      <c r="I106">
        <v>0.71719999999999995</v>
      </c>
      <c r="J106">
        <v>2.3E-3</v>
      </c>
      <c r="K106">
        <v>3.9600000000000003E-2</v>
      </c>
      <c r="L106">
        <v>0.1694</v>
      </c>
      <c r="M106">
        <v>5.57E-2</v>
      </c>
      <c r="N106">
        <v>1</v>
      </c>
      <c r="O106">
        <v>1.32E-2</v>
      </c>
      <c r="P106">
        <v>0.1933</v>
      </c>
      <c r="Q106" s="1">
        <v>85133.68</v>
      </c>
      <c r="R106">
        <v>7.4399999999999994E-2</v>
      </c>
      <c r="S106">
        <v>0.1216</v>
      </c>
      <c r="T106">
        <v>0.80400000000000005</v>
      </c>
      <c r="U106">
        <v>31</v>
      </c>
      <c r="V106" s="1">
        <v>115745.06</v>
      </c>
      <c r="W106">
        <v>234.64</v>
      </c>
      <c r="X106" s="1">
        <v>151901.03</v>
      </c>
      <c r="Y106">
        <v>0.83279999999999998</v>
      </c>
      <c r="Z106">
        <v>0.14249999999999999</v>
      </c>
      <c r="AA106">
        <v>2.46E-2</v>
      </c>
      <c r="AB106">
        <v>0.16719999999999999</v>
      </c>
      <c r="AC106">
        <v>151.9</v>
      </c>
      <c r="AD106" s="1">
        <v>12601.9</v>
      </c>
      <c r="AE106" s="1">
        <v>1352.87</v>
      </c>
      <c r="AF106" s="1">
        <v>156572.98000000001</v>
      </c>
      <c r="AG106">
        <v>282</v>
      </c>
      <c r="AH106" s="1">
        <v>38352</v>
      </c>
      <c r="AI106" s="1">
        <v>78970</v>
      </c>
      <c r="AJ106">
        <v>149.5</v>
      </c>
      <c r="AK106">
        <v>78.319999999999993</v>
      </c>
      <c r="AL106">
        <v>98.59</v>
      </c>
      <c r="AM106">
        <v>4.45</v>
      </c>
      <c r="AN106">
        <v>0</v>
      </c>
      <c r="AO106">
        <v>1.4636</v>
      </c>
      <c r="AP106" s="1">
        <v>3241.35</v>
      </c>
      <c r="AQ106" s="1">
        <v>3748.48</v>
      </c>
      <c r="AR106" s="1">
        <v>12270.07</v>
      </c>
      <c r="AS106" s="1">
        <v>1575.31</v>
      </c>
      <c r="AT106">
        <v>833.91</v>
      </c>
      <c r="AU106" s="1">
        <v>21669.119999999999</v>
      </c>
      <c r="AV106" s="1">
        <v>6869.41</v>
      </c>
      <c r="AW106">
        <v>0.26169999999999999</v>
      </c>
      <c r="AX106" s="1">
        <v>16222.18</v>
      </c>
      <c r="AY106">
        <v>0.61799999999999999</v>
      </c>
      <c r="AZ106" s="1">
        <v>1268.92</v>
      </c>
      <c r="BA106">
        <v>4.8300000000000003E-2</v>
      </c>
      <c r="BB106" s="1">
        <v>1888.13</v>
      </c>
      <c r="BC106">
        <v>7.1900000000000006E-2</v>
      </c>
      <c r="BD106" s="1">
        <v>26248.639999999999</v>
      </c>
      <c r="BE106">
        <v>936.53</v>
      </c>
      <c r="BF106">
        <v>0.1386</v>
      </c>
      <c r="BG106">
        <v>0.58560000000000001</v>
      </c>
      <c r="BH106">
        <v>0.2656</v>
      </c>
      <c r="BI106">
        <v>9.9699999999999997E-2</v>
      </c>
      <c r="BJ106">
        <v>2.7900000000000001E-2</v>
      </c>
      <c r="BK106">
        <v>2.12E-2</v>
      </c>
    </row>
    <row r="107" spans="1:63" x14ac:dyDescent="0.25">
      <c r="A107" t="s">
        <v>107</v>
      </c>
      <c r="B107">
        <v>43786</v>
      </c>
      <c r="C107">
        <v>79</v>
      </c>
      <c r="D107">
        <v>634.62</v>
      </c>
      <c r="E107" s="1">
        <v>50134.79</v>
      </c>
      <c r="F107" s="1">
        <v>34510.6</v>
      </c>
      <c r="G107">
        <v>0.22270000000000001</v>
      </c>
      <c r="H107">
        <v>3.0000000000000001E-3</v>
      </c>
      <c r="I107">
        <v>0.1101</v>
      </c>
      <c r="J107">
        <v>3.5999999999999999E-3</v>
      </c>
      <c r="K107">
        <v>0.32569999999999999</v>
      </c>
      <c r="L107">
        <v>0.28170000000000001</v>
      </c>
      <c r="M107">
        <v>5.3100000000000001E-2</v>
      </c>
      <c r="N107">
        <v>0.99950000000000006</v>
      </c>
      <c r="O107">
        <v>0.10390000000000001</v>
      </c>
      <c r="P107">
        <v>0.23599999999999999</v>
      </c>
      <c r="Q107" s="1">
        <v>74435.88</v>
      </c>
      <c r="R107">
        <v>0.23760000000000001</v>
      </c>
      <c r="S107">
        <v>0.18509999999999999</v>
      </c>
      <c r="T107">
        <v>0.57730000000000004</v>
      </c>
      <c r="U107">
        <v>688</v>
      </c>
      <c r="V107" s="1">
        <v>74290.289999999994</v>
      </c>
      <c r="W107">
        <v>72.86</v>
      </c>
      <c r="X107" s="1">
        <v>104210.59</v>
      </c>
      <c r="Y107">
        <v>0.4355</v>
      </c>
      <c r="Z107">
        <v>0.46899999999999997</v>
      </c>
      <c r="AA107">
        <v>9.5500000000000002E-2</v>
      </c>
      <c r="AB107">
        <v>0.5645</v>
      </c>
      <c r="AC107">
        <v>104.21</v>
      </c>
      <c r="AD107" s="1">
        <v>5715.6</v>
      </c>
      <c r="AE107">
        <v>379.79</v>
      </c>
      <c r="AF107" s="1">
        <v>88534.35</v>
      </c>
      <c r="AG107">
        <v>59</v>
      </c>
      <c r="AH107" s="1">
        <v>26644</v>
      </c>
      <c r="AI107" s="1">
        <v>42212</v>
      </c>
      <c r="AJ107">
        <v>78.2</v>
      </c>
      <c r="AK107">
        <v>48.6</v>
      </c>
      <c r="AL107">
        <v>55.89</v>
      </c>
      <c r="AM107">
        <v>4</v>
      </c>
      <c r="AN107">
        <v>0</v>
      </c>
      <c r="AO107">
        <v>0.90869999999999995</v>
      </c>
      <c r="AP107" s="1">
        <v>3087.56</v>
      </c>
      <c r="AQ107" s="1">
        <v>2862.24</v>
      </c>
      <c r="AR107" s="1">
        <v>11217.73</v>
      </c>
      <c r="AS107" s="1">
        <v>1280.07</v>
      </c>
      <c r="AT107">
        <v>597.64</v>
      </c>
      <c r="AU107" s="1">
        <v>19045.23</v>
      </c>
      <c r="AV107" s="1">
        <v>14203.93</v>
      </c>
      <c r="AW107">
        <v>0.53949999999999998</v>
      </c>
      <c r="AX107" s="1">
        <v>7580.76</v>
      </c>
      <c r="AY107">
        <v>0.28799999999999998</v>
      </c>
      <c r="AZ107" s="1">
        <v>1203.82</v>
      </c>
      <c r="BA107">
        <v>4.5699999999999998E-2</v>
      </c>
      <c r="BB107" s="1">
        <v>3337.75</v>
      </c>
      <c r="BC107">
        <v>0.1268</v>
      </c>
      <c r="BD107" s="1">
        <v>26326.26</v>
      </c>
      <c r="BE107" s="1">
        <v>6145.03</v>
      </c>
      <c r="BF107">
        <v>2.6574</v>
      </c>
      <c r="BG107">
        <v>0.61070000000000002</v>
      </c>
      <c r="BH107">
        <v>0.24690000000000001</v>
      </c>
      <c r="BI107">
        <v>0.11310000000000001</v>
      </c>
      <c r="BJ107">
        <v>1.5900000000000001E-2</v>
      </c>
      <c r="BK107">
        <v>1.34E-2</v>
      </c>
    </row>
    <row r="108" spans="1:63" x14ac:dyDescent="0.25">
      <c r="A108" t="s">
        <v>108</v>
      </c>
      <c r="B108">
        <v>46391</v>
      </c>
      <c r="C108">
        <v>127</v>
      </c>
      <c r="D108">
        <v>13.03</v>
      </c>
      <c r="E108" s="1">
        <v>1655.18</v>
      </c>
      <c r="F108" s="1">
        <v>1668</v>
      </c>
      <c r="G108">
        <v>1.8E-3</v>
      </c>
      <c r="H108">
        <v>0</v>
      </c>
      <c r="I108">
        <v>1.8E-3</v>
      </c>
      <c r="J108">
        <v>0</v>
      </c>
      <c r="K108">
        <v>1.38E-2</v>
      </c>
      <c r="L108">
        <v>0.96279999999999999</v>
      </c>
      <c r="M108">
        <v>1.9800000000000002E-2</v>
      </c>
      <c r="N108">
        <v>0.18310000000000001</v>
      </c>
      <c r="O108">
        <v>1.8E-3</v>
      </c>
      <c r="P108">
        <v>0.1348</v>
      </c>
      <c r="Q108" s="1">
        <v>58366.75</v>
      </c>
      <c r="R108">
        <v>0.26469999999999999</v>
      </c>
      <c r="S108">
        <v>0.14710000000000001</v>
      </c>
      <c r="T108">
        <v>0.58819999999999995</v>
      </c>
      <c r="U108">
        <v>13</v>
      </c>
      <c r="V108" s="1">
        <v>83043.539999999994</v>
      </c>
      <c r="W108">
        <v>120.31</v>
      </c>
      <c r="X108" s="1">
        <v>198088.61</v>
      </c>
      <c r="Y108">
        <v>0.89810000000000001</v>
      </c>
      <c r="Z108">
        <v>3.3099999999999997E-2</v>
      </c>
      <c r="AA108">
        <v>6.8900000000000003E-2</v>
      </c>
      <c r="AB108">
        <v>0.1019</v>
      </c>
      <c r="AC108">
        <v>198.09</v>
      </c>
      <c r="AD108" s="1">
        <v>4500.34</v>
      </c>
      <c r="AE108">
        <v>495.28</v>
      </c>
      <c r="AF108" s="1">
        <v>185418.79</v>
      </c>
      <c r="AG108">
        <v>401</v>
      </c>
      <c r="AH108" s="1">
        <v>42476</v>
      </c>
      <c r="AI108" s="1">
        <v>79952</v>
      </c>
      <c r="AJ108">
        <v>30.2</v>
      </c>
      <c r="AK108">
        <v>22</v>
      </c>
      <c r="AL108">
        <v>26.66</v>
      </c>
      <c r="AM108">
        <v>4.2</v>
      </c>
      <c r="AN108">
        <v>467.28</v>
      </c>
      <c r="AO108">
        <v>0.69499999999999995</v>
      </c>
      <c r="AP108" s="1">
        <v>1149.57</v>
      </c>
      <c r="AQ108" s="1">
        <v>2308.8200000000002</v>
      </c>
      <c r="AR108" s="1">
        <v>6629.84</v>
      </c>
      <c r="AS108">
        <v>776.04</v>
      </c>
      <c r="AT108">
        <v>225.17</v>
      </c>
      <c r="AU108" s="1">
        <v>11089.44</v>
      </c>
      <c r="AV108" s="1">
        <v>6144.83</v>
      </c>
      <c r="AW108">
        <v>0.50760000000000005</v>
      </c>
      <c r="AX108" s="1">
        <v>4027.93</v>
      </c>
      <c r="AY108">
        <v>0.3327</v>
      </c>
      <c r="AZ108" s="1">
        <v>1089.92</v>
      </c>
      <c r="BA108">
        <v>0.09</v>
      </c>
      <c r="BB108">
        <v>842.55</v>
      </c>
      <c r="BC108">
        <v>6.9599999999999995E-2</v>
      </c>
      <c r="BD108" s="1">
        <v>12105.23</v>
      </c>
      <c r="BE108" s="1">
        <v>5859.73</v>
      </c>
      <c r="BF108">
        <v>1.1131</v>
      </c>
      <c r="BG108">
        <v>0.56859999999999999</v>
      </c>
      <c r="BH108">
        <v>0.27489999999999998</v>
      </c>
      <c r="BI108">
        <v>0.1181</v>
      </c>
      <c r="BJ108">
        <v>2.53E-2</v>
      </c>
      <c r="BK108">
        <v>1.32E-2</v>
      </c>
    </row>
    <row r="109" spans="1:63" x14ac:dyDescent="0.25">
      <c r="A109" t="s">
        <v>109</v>
      </c>
      <c r="B109">
        <v>48488</v>
      </c>
      <c r="C109">
        <v>117</v>
      </c>
      <c r="D109">
        <v>20.94</v>
      </c>
      <c r="E109" s="1">
        <v>2449.58</v>
      </c>
      <c r="F109" s="1">
        <v>2260.09</v>
      </c>
      <c r="G109">
        <v>6.6E-3</v>
      </c>
      <c r="H109">
        <v>8.9999999999999998E-4</v>
      </c>
      <c r="I109">
        <v>4.4000000000000003E-3</v>
      </c>
      <c r="J109">
        <v>4.0000000000000002E-4</v>
      </c>
      <c r="K109">
        <v>2.8299999999999999E-2</v>
      </c>
      <c r="L109">
        <v>0.93010000000000004</v>
      </c>
      <c r="M109">
        <v>2.92E-2</v>
      </c>
      <c r="N109">
        <v>0.32619999999999999</v>
      </c>
      <c r="O109">
        <v>1.6000000000000001E-3</v>
      </c>
      <c r="P109">
        <v>0.1341</v>
      </c>
      <c r="Q109" s="1">
        <v>63947.12</v>
      </c>
      <c r="R109">
        <v>0.24709999999999999</v>
      </c>
      <c r="S109">
        <v>0.2059</v>
      </c>
      <c r="T109">
        <v>0.54710000000000003</v>
      </c>
      <c r="U109">
        <v>15</v>
      </c>
      <c r="V109" s="1">
        <v>74105.95</v>
      </c>
      <c r="W109">
        <v>156</v>
      </c>
      <c r="X109" s="1">
        <v>310016.40000000002</v>
      </c>
      <c r="Y109">
        <v>0.67369999999999997</v>
      </c>
      <c r="Z109">
        <v>0.1096</v>
      </c>
      <c r="AA109">
        <v>0.2167</v>
      </c>
      <c r="AB109">
        <v>0.32629999999999998</v>
      </c>
      <c r="AC109">
        <v>310.02</v>
      </c>
      <c r="AD109" s="1">
        <v>11086.21</v>
      </c>
      <c r="AE109">
        <v>797.7</v>
      </c>
      <c r="AF109" s="1">
        <v>233060.32</v>
      </c>
      <c r="AG109">
        <v>510</v>
      </c>
      <c r="AH109" s="1">
        <v>39582</v>
      </c>
      <c r="AI109" s="1">
        <v>62864</v>
      </c>
      <c r="AJ109">
        <v>57.85</v>
      </c>
      <c r="AK109">
        <v>29.4</v>
      </c>
      <c r="AL109">
        <v>31.18</v>
      </c>
      <c r="AM109">
        <v>4.5</v>
      </c>
      <c r="AN109" s="1">
        <v>2476.4899999999998</v>
      </c>
      <c r="AO109">
        <v>1.5052000000000001</v>
      </c>
      <c r="AP109" s="1">
        <v>1372.02</v>
      </c>
      <c r="AQ109" s="1">
        <v>2569.25</v>
      </c>
      <c r="AR109" s="1">
        <v>8444.65</v>
      </c>
      <c r="AS109">
        <v>937.16</v>
      </c>
      <c r="AT109">
        <v>343.35</v>
      </c>
      <c r="AU109" s="1">
        <v>13666.43</v>
      </c>
      <c r="AV109" s="1">
        <v>4904.18</v>
      </c>
      <c r="AW109">
        <v>0.27379999999999999</v>
      </c>
      <c r="AX109" s="1">
        <v>11054.04</v>
      </c>
      <c r="AY109">
        <v>0.61719999999999997</v>
      </c>
      <c r="AZ109">
        <v>863.3</v>
      </c>
      <c r="BA109">
        <v>4.82E-2</v>
      </c>
      <c r="BB109" s="1">
        <v>1087.97</v>
      </c>
      <c r="BC109">
        <v>6.0699999999999997E-2</v>
      </c>
      <c r="BD109" s="1">
        <v>17909.490000000002</v>
      </c>
      <c r="BE109" s="1">
        <v>3528.67</v>
      </c>
      <c r="BF109">
        <v>0.62309999999999999</v>
      </c>
      <c r="BG109">
        <v>0.59550000000000003</v>
      </c>
      <c r="BH109">
        <v>0.2482</v>
      </c>
      <c r="BI109">
        <v>0.10349999999999999</v>
      </c>
      <c r="BJ109">
        <v>3.8899999999999997E-2</v>
      </c>
      <c r="BK109">
        <v>1.3899999999999999E-2</v>
      </c>
    </row>
    <row r="110" spans="1:63" x14ac:dyDescent="0.25">
      <c r="A110" t="s">
        <v>110</v>
      </c>
      <c r="B110">
        <v>45302</v>
      </c>
      <c r="C110">
        <v>67</v>
      </c>
      <c r="D110">
        <v>29.15</v>
      </c>
      <c r="E110" s="1">
        <v>1953.08</v>
      </c>
      <c r="F110" s="1">
        <v>2039.81</v>
      </c>
      <c r="G110">
        <v>0</v>
      </c>
      <c r="H110">
        <v>5.0000000000000001E-4</v>
      </c>
      <c r="I110">
        <v>8.3000000000000001E-3</v>
      </c>
      <c r="J110">
        <v>0</v>
      </c>
      <c r="K110">
        <v>0.10589999999999999</v>
      </c>
      <c r="L110">
        <v>0.85150000000000003</v>
      </c>
      <c r="M110">
        <v>3.3799999999999997E-2</v>
      </c>
      <c r="N110">
        <v>0.37609999999999999</v>
      </c>
      <c r="O110">
        <v>2E-3</v>
      </c>
      <c r="P110">
        <v>0.17910000000000001</v>
      </c>
      <c r="Q110" s="1">
        <v>65567.86</v>
      </c>
      <c r="R110">
        <v>0.43180000000000002</v>
      </c>
      <c r="S110">
        <v>0.11360000000000001</v>
      </c>
      <c r="T110">
        <v>0.45450000000000002</v>
      </c>
      <c r="U110">
        <v>14</v>
      </c>
      <c r="V110" s="1">
        <v>79427.789999999994</v>
      </c>
      <c r="W110">
        <v>136.11000000000001</v>
      </c>
      <c r="X110" s="1">
        <v>125400.22</v>
      </c>
      <c r="Y110">
        <v>0.75349999999999995</v>
      </c>
      <c r="Z110">
        <v>0.19109999999999999</v>
      </c>
      <c r="AA110">
        <v>5.5399999999999998E-2</v>
      </c>
      <c r="AB110">
        <v>0.2465</v>
      </c>
      <c r="AC110">
        <v>125.4</v>
      </c>
      <c r="AD110" s="1">
        <v>4100.38</v>
      </c>
      <c r="AE110">
        <v>417.93</v>
      </c>
      <c r="AF110" s="1">
        <v>118926.76</v>
      </c>
      <c r="AG110">
        <v>127</v>
      </c>
      <c r="AH110" s="1">
        <v>34866</v>
      </c>
      <c r="AI110" s="1">
        <v>49071</v>
      </c>
      <c r="AJ110">
        <v>49.25</v>
      </c>
      <c r="AK110">
        <v>29.22</v>
      </c>
      <c r="AL110">
        <v>41.61</v>
      </c>
      <c r="AM110">
        <v>3.7</v>
      </c>
      <c r="AN110">
        <v>503.07</v>
      </c>
      <c r="AO110">
        <v>1.0589</v>
      </c>
      <c r="AP110" s="1">
        <v>1405.29</v>
      </c>
      <c r="AQ110" s="1">
        <v>2116.7399999999998</v>
      </c>
      <c r="AR110" s="1">
        <v>7563.5</v>
      </c>
      <c r="AS110">
        <v>996.68</v>
      </c>
      <c r="AT110">
        <v>431.78</v>
      </c>
      <c r="AU110" s="1">
        <v>12513.98</v>
      </c>
      <c r="AV110" s="1">
        <v>6877.82</v>
      </c>
      <c r="AW110">
        <v>0.4844</v>
      </c>
      <c r="AX110" s="1">
        <v>4611.49</v>
      </c>
      <c r="AY110">
        <v>0.32479999999999998</v>
      </c>
      <c r="AZ110" s="1">
        <v>1225.45</v>
      </c>
      <c r="BA110">
        <v>8.6300000000000002E-2</v>
      </c>
      <c r="BB110" s="1">
        <v>1484.3</v>
      </c>
      <c r="BC110">
        <v>0.1045</v>
      </c>
      <c r="BD110" s="1">
        <v>14199.06</v>
      </c>
      <c r="BE110" s="1">
        <v>6795.99</v>
      </c>
      <c r="BF110">
        <v>2.4235000000000002</v>
      </c>
      <c r="BG110">
        <v>0.58250000000000002</v>
      </c>
      <c r="BH110">
        <v>0.25569999999999998</v>
      </c>
      <c r="BI110">
        <v>0.12239999999999999</v>
      </c>
      <c r="BJ110">
        <v>2.76E-2</v>
      </c>
      <c r="BK110">
        <v>1.17E-2</v>
      </c>
    </row>
    <row r="111" spans="1:63" x14ac:dyDescent="0.25">
      <c r="A111" t="s">
        <v>111</v>
      </c>
      <c r="B111">
        <v>45310</v>
      </c>
      <c r="C111">
        <v>44</v>
      </c>
      <c r="D111">
        <v>27.41</v>
      </c>
      <c r="E111" s="1">
        <v>1205.98</v>
      </c>
      <c r="F111" s="1">
        <v>1332.7</v>
      </c>
      <c r="G111">
        <v>3.0000000000000001E-3</v>
      </c>
      <c r="H111">
        <v>2.93E-2</v>
      </c>
      <c r="I111">
        <v>4.4999999999999997E-3</v>
      </c>
      <c r="J111">
        <v>0</v>
      </c>
      <c r="K111">
        <v>1.35E-2</v>
      </c>
      <c r="L111">
        <v>0.94750000000000001</v>
      </c>
      <c r="M111">
        <v>2.3E-3</v>
      </c>
      <c r="N111">
        <v>0.14330000000000001</v>
      </c>
      <c r="O111">
        <v>2.6100000000000002E-2</v>
      </c>
      <c r="P111">
        <v>0.1018</v>
      </c>
      <c r="Q111" s="1">
        <v>67501.490000000005</v>
      </c>
      <c r="R111">
        <v>8.5699999999999998E-2</v>
      </c>
      <c r="S111">
        <v>0.16189999999999999</v>
      </c>
      <c r="T111">
        <v>0.75239999999999996</v>
      </c>
      <c r="U111">
        <v>7</v>
      </c>
      <c r="V111" s="1">
        <v>93320.43</v>
      </c>
      <c r="W111">
        <v>172.28</v>
      </c>
      <c r="X111" s="1">
        <v>156502.07</v>
      </c>
      <c r="Y111">
        <v>0.88639999999999997</v>
      </c>
      <c r="Z111">
        <v>9.0300000000000005E-2</v>
      </c>
      <c r="AA111">
        <v>2.3300000000000001E-2</v>
      </c>
      <c r="AB111">
        <v>0.11360000000000001</v>
      </c>
      <c r="AC111">
        <v>156.5</v>
      </c>
      <c r="AD111" s="1">
        <v>3869.17</v>
      </c>
      <c r="AE111">
        <v>465.69</v>
      </c>
      <c r="AF111" s="1">
        <v>129368.76</v>
      </c>
      <c r="AG111">
        <v>158</v>
      </c>
      <c r="AH111" s="1">
        <v>40950</v>
      </c>
      <c r="AI111" s="1">
        <v>67581</v>
      </c>
      <c r="AJ111">
        <v>47.98</v>
      </c>
      <c r="AK111">
        <v>23</v>
      </c>
      <c r="AL111">
        <v>35.64</v>
      </c>
      <c r="AM111">
        <v>5</v>
      </c>
      <c r="AN111">
        <v>854.43</v>
      </c>
      <c r="AO111">
        <v>0.88009999999999999</v>
      </c>
      <c r="AP111" s="1">
        <v>1122.26</v>
      </c>
      <c r="AQ111" s="1">
        <v>1625.82</v>
      </c>
      <c r="AR111" s="1">
        <v>8133.98</v>
      </c>
      <c r="AS111">
        <v>413.02</v>
      </c>
      <c r="AT111">
        <v>211.6</v>
      </c>
      <c r="AU111" s="1">
        <v>11506.68</v>
      </c>
      <c r="AV111" s="1">
        <v>5587.51</v>
      </c>
      <c r="AW111">
        <v>0.46810000000000002</v>
      </c>
      <c r="AX111" s="1">
        <v>3927.76</v>
      </c>
      <c r="AY111">
        <v>0.32900000000000001</v>
      </c>
      <c r="AZ111" s="1">
        <v>1630.67</v>
      </c>
      <c r="BA111">
        <v>0.1366</v>
      </c>
      <c r="BB111">
        <v>791.29</v>
      </c>
      <c r="BC111">
        <v>6.6299999999999998E-2</v>
      </c>
      <c r="BD111" s="1">
        <v>11937.23</v>
      </c>
      <c r="BE111" s="1">
        <v>5617.61</v>
      </c>
      <c r="BF111">
        <v>1.4612000000000001</v>
      </c>
      <c r="BG111">
        <v>0.6139</v>
      </c>
      <c r="BH111">
        <v>0.2326</v>
      </c>
      <c r="BI111">
        <v>6.0600000000000001E-2</v>
      </c>
      <c r="BJ111">
        <v>2.4899999999999999E-2</v>
      </c>
      <c r="BK111">
        <v>6.8099999999999994E-2</v>
      </c>
    </row>
    <row r="112" spans="1:63" x14ac:dyDescent="0.25">
      <c r="A112" t="s">
        <v>112</v>
      </c>
      <c r="B112">
        <v>46516</v>
      </c>
      <c r="C112">
        <v>109</v>
      </c>
      <c r="D112">
        <v>6.95</v>
      </c>
      <c r="E112">
        <v>757.97</v>
      </c>
      <c r="F112">
        <v>923.34</v>
      </c>
      <c r="G112">
        <v>2.2000000000000001E-3</v>
      </c>
      <c r="H112">
        <v>0</v>
      </c>
      <c r="I112">
        <v>4.3E-3</v>
      </c>
      <c r="J112">
        <v>0</v>
      </c>
      <c r="K112">
        <v>8.6999999999999994E-3</v>
      </c>
      <c r="L112">
        <v>0.96750000000000003</v>
      </c>
      <c r="M112">
        <v>1.7299999999999999E-2</v>
      </c>
      <c r="N112">
        <v>0.25380000000000003</v>
      </c>
      <c r="O112">
        <v>0</v>
      </c>
      <c r="P112">
        <v>0.14050000000000001</v>
      </c>
      <c r="Q112" s="1">
        <v>61076.45</v>
      </c>
      <c r="R112">
        <v>8.0600000000000005E-2</v>
      </c>
      <c r="S112">
        <v>0.1613</v>
      </c>
      <c r="T112">
        <v>0.7581</v>
      </c>
      <c r="U112">
        <v>7</v>
      </c>
      <c r="V112" s="1">
        <v>72821.86</v>
      </c>
      <c r="W112">
        <v>99.37</v>
      </c>
      <c r="X112" s="1">
        <v>188447.88</v>
      </c>
      <c r="Y112">
        <v>0.83350000000000002</v>
      </c>
      <c r="Z112">
        <v>7.6200000000000004E-2</v>
      </c>
      <c r="AA112">
        <v>9.0300000000000005E-2</v>
      </c>
      <c r="AB112">
        <v>0.16650000000000001</v>
      </c>
      <c r="AC112">
        <v>188.45</v>
      </c>
      <c r="AD112" s="1">
        <v>5006.1099999999997</v>
      </c>
      <c r="AE112">
        <v>649.46</v>
      </c>
      <c r="AF112" s="1">
        <v>152064.01</v>
      </c>
      <c r="AG112">
        <v>258</v>
      </c>
      <c r="AH112" s="1">
        <v>36505</v>
      </c>
      <c r="AI112" s="1">
        <v>55405</v>
      </c>
      <c r="AJ112">
        <v>49.2</v>
      </c>
      <c r="AK112">
        <v>23.35</v>
      </c>
      <c r="AL112">
        <v>34.89</v>
      </c>
      <c r="AM112">
        <v>5</v>
      </c>
      <c r="AN112" s="1">
        <v>2251.83</v>
      </c>
      <c r="AO112">
        <v>1.4536</v>
      </c>
      <c r="AP112" s="1">
        <v>1549.92</v>
      </c>
      <c r="AQ112" s="1">
        <v>2308.11</v>
      </c>
      <c r="AR112" s="1">
        <v>6512.46</v>
      </c>
      <c r="AS112">
        <v>995.72</v>
      </c>
      <c r="AT112">
        <v>560.19000000000005</v>
      </c>
      <c r="AU112" s="1">
        <v>11926.4</v>
      </c>
      <c r="AV112" s="1">
        <v>5207.5200000000004</v>
      </c>
      <c r="AW112">
        <v>0.36749999999999999</v>
      </c>
      <c r="AX112" s="1">
        <v>5160.5200000000004</v>
      </c>
      <c r="AY112">
        <v>0.36420000000000002</v>
      </c>
      <c r="AZ112" s="1">
        <v>2778.16</v>
      </c>
      <c r="BA112">
        <v>0.19600000000000001</v>
      </c>
      <c r="BB112" s="1">
        <v>1025.02</v>
      </c>
      <c r="BC112">
        <v>7.2300000000000003E-2</v>
      </c>
      <c r="BD112" s="1">
        <v>14171.22</v>
      </c>
      <c r="BE112" s="1">
        <v>7375.04</v>
      </c>
      <c r="BF112">
        <v>1.9821</v>
      </c>
      <c r="BG112">
        <v>0.56120000000000003</v>
      </c>
      <c r="BH112">
        <v>0.28560000000000002</v>
      </c>
      <c r="BI112">
        <v>0.10730000000000001</v>
      </c>
      <c r="BJ112">
        <v>2.8199999999999999E-2</v>
      </c>
      <c r="BK112">
        <v>1.78E-2</v>
      </c>
    </row>
    <row r="113" spans="1:63" x14ac:dyDescent="0.25">
      <c r="A113" t="s">
        <v>113</v>
      </c>
      <c r="B113">
        <v>48140</v>
      </c>
      <c r="C113">
        <v>25</v>
      </c>
      <c r="D113">
        <v>33.15</v>
      </c>
      <c r="E113">
        <v>828.65</v>
      </c>
      <c r="F113">
        <v>867.55</v>
      </c>
      <c r="G113">
        <v>1.04E-2</v>
      </c>
      <c r="H113">
        <v>0</v>
      </c>
      <c r="I113">
        <v>1.1999999999999999E-3</v>
      </c>
      <c r="J113">
        <v>0</v>
      </c>
      <c r="K113">
        <v>3.8100000000000002E-2</v>
      </c>
      <c r="L113">
        <v>0.93430000000000002</v>
      </c>
      <c r="M113">
        <v>1.61E-2</v>
      </c>
      <c r="N113">
        <v>0.22520000000000001</v>
      </c>
      <c r="O113">
        <v>0</v>
      </c>
      <c r="P113">
        <v>9.8199999999999996E-2</v>
      </c>
      <c r="Q113" s="1">
        <v>64217.94</v>
      </c>
      <c r="R113">
        <v>7.46E-2</v>
      </c>
      <c r="S113">
        <v>0.14929999999999999</v>
      </c>
      <c r="T113">
        <v>0.77610000000000001</v>
      </c>
      <c r="U113">
        <v>8</v>
      </c>
      <c r="V113" s="1">
        <v>83286.13</v>
      </c>
      <c r="W113">
        <v>99.97</v>
      </c>
      <c r="X113" s="1">
        <v>309380.58</v>
      </c>
      <c r="Y113">
        <v>0.87439999999999996</v>
      </c>
      <c r="Z113">
        <v>7.6700000000000004E-2</v>
      </c>
      <c r="AA113">
        <v>4.8899999999999999E-2</v>
      </c>
      <c r="AB113">
        <v>0.12559999999999999</v>
      </c>
      <c r="AC113">
        <v>309.38</v>
      </c>
      <c r="AD113" s="1">
        <v>11328.85</v>
      </c>
      <c r="AE113" s="1">
        <v>1225.8800000000001</v>
      </c>
      <c r="AF113" s="1">
        <v>272666.17</v>
      </c>
      <c r="AG113">
        <v>562</v>
      </c>
      <c r="AH113" s="1">
        <v>41748</v>
      </c>
      <c r="AI113" s="1">
        <v>76788</v>
      </c>
      <c r="AJ113">
        <v>56.43</v>
      </c>
      <c r="AK113">
        <v>35.75</v>
      </c>
      <c r="AL113">
        <v>33.92</v>
      </c>
      <c r="AM113">
        <v>5.0999999999999996</v>
      </c>
      <c r="AN113">
        <v>0</v>
      </c>
      <c r="AO113">
        <v>1.1512</v>
      </c>
      <c r="AP113" s="1">
        <v>2426.02</v>
      </c>
      <c r="AQ113" s="1">
        <v>1931.21</v>
      </c>
      <c r="AR113" s="1">
        <v>7223.69</v>
      </c>
      <c r="AS113" s="1">
        <v>1170.82</v>
      </c>
      <c r="AT113">
        <v>217.25</v>
      </c>
      <c r="AU113" s="1">
        <v>12968.98</v>
      </c>
      <c r="AV113" s="1">
        <v>3615.75</v>
      </c>
      <c r="AW113">
        <v>0.2447</v>
      </c>
      <c r="AX113" s="1">
        <v>9070.33</v>
      </c>
      <c r="AY113">
        <v>0.6139</v>
      </c>
      <c r="AZ113" s="1">
        <v>1025.29</v>
      </c>
      <c r="BA113">
        <v>6.9400000000000003E-2</v>
      </c>
      <c r="BB113" s="1">
        <v>1063.81</v>
      </c>
      <c r="BC113">
        <v>7.1999999999999995E-2</v>
      </c>
      <c r="BD113" s="1">
        <v>14775.18</v>
      </c>
      <c r="BE113" s="1">
        <v>2860.56</v>
      </c>
      <c r="BF113">
        <v>0.3836</v>
      </c>
      <c r="BG113">
        <v>0.63139999999999996</v>
      </c>
      <c r="BH113">
        <v>0.23380000000000001</v>
      </c>
      <c r="BI113">
        <v>7.8399999999999997E-2</v>
      </c>
      <c r="BJ113">
        <v>3.6799999999999999E-2</v>
      </c>
      <c r="BK113">
        <v>1.9599999999999999E-2</v>
      </c>
    </row>
    <row r="114" spans="1:63" x14ac:dyDescent="0.25">
      <c r="A114" t="s">
        <v>114</v>
      </c>
      <c r="B114">
        <v>45328</v>
      </c>
      <c r="C114">
        <v>16</v>
      </c>
      <c r="D114">
        <v>59.88</v>
      </c>
      <c r="E114">
        <v>958.1</v>
      </c>
      <c r="F114" s="1">
        <v>1087.3599999999999</v>
      </c>
      <c r="G114">
        <v>1.01E-2</v>
      </c>
      <c r="H114">
        <v>0</v>
      </c>
      <c r="I114">
        <v>6.4000000000000003E-3</v>
      </c>
      <c r="J114">
        <v>0</v>
      </c>
      <c r="K114">
        <v>2.4799999999999999E-2</v>
      </c>
      <c r="L114">
        <v>0.93189999999999995</v>
      </c>
      <c r="M114">
        <v>2.6700000000000002E-2</v>
      </c>
      <c r="N114">
        <v>0.27979999999999999</v>
      </c>
      <c r="O114">
        <v>2E-3</v>
      </c>
      <c r="P114">
        <v>0.14649999999999999</v>
      </c>
      <c r="Q114" s="1">
        <v>55730.97</v>
      </c>
      <c r="R114">
        <v>0.1176</v>
      </c>
      <c r="S114">
        <v>0.29409999999999997</v>
      </c>
      <c r="T114">
        <v>0.58819999999999995</v>
      </c>
      <c r="U114">
        <v>11</v>
      </c>
      <c r="V114" s="1">
        <v>69174.45</v>
      </c>
      <c r="W114">
        <v>85.77</v>
      </c>
      <c r="X114" s="1">
        <v>232814.63</v>
      </c>
      <c r="Y114">
        <v>0.72409999999999997</v>
      </c>
      <c r="Z114">
        <v>0.22489999999999999</v>
      </c>
      <c r="AA114">
        <v>5.0999999999999997E-2</v>
      </c>
      <c r="AB114">
        <v>0.27589999999999998</v>
      </c>
      <c r="AC114">
        <v>232.81</v>
      </c>
      <c r="AD114" s="1">
        <v>5244.83</v>
      </c>
      <c r="AE114">
        <v>628.96</v>
      </c>
      <c r="AF114" s="1">
        <v>189403.03</v>
      </c>
      <c r="AG114">
        <v>411</v>
      </c>
      <c r="AH114" s="1">
        <v>34130</v>
      </c>
      <c r="AI114" s="1">
        <v>58162</v>
      </c>
      <c r="AJ114">
        <v>31.7</v>
      </c>
      <c r="AK114">
        <v>22</v>
      </c>
      <c r="AL114">
        <v>22.15</v>
      </c>
      <c r="AM114">
        <v>0</v>
      </c>
      <c r="AN114" s="1">
        <v>2169.1799999999998</v>
      </c>
      <c r="AO114">
        <v>1.2342</v>
      </c>
      <c r="AP114" s="1">
        <v>1393.06</v>
      </c>
      <c r="AQ114" s="1">
        <v>1540.91</v>
      </c>
      <c r="AR114" s="1">
        <v>5870.64</v>
      </c>
      <c r="AS114">
        <v>551.62</v>
      </c>
      <c r="AT114">
        <v>226.21</v>
      </c>
      <c r="AU114" s="1">
        <v>9582.44</v>
      </c>
      <c r="AV114" s="1">
        <v>3490.57</v>
      </c>
      <c r="AW114">
        <v>0.3004</v>
      </c>
      <c r="AX114" s="1">
        <v>5645.76</v>
      </c>
      <c r="AY114">
        <v>0.48580000000000001</v>
      </c>
      <c r="AZ114" s="1">
        <v>1999.47</v>
      </c>
      <c r="BA114">
        <v>0.1721</v>
      </c>
      <c r="BB114">
        <v>485.11</v>
      </c>
      <c r="BC114">
        <v>4.1700000000000001E-2</v>
      </c>
      <c r="BD114" s="1">
        <v>11620.91</v>
      </c>
      <c r="BE114" s="1">
        <v>3754.24</v>
      </c>
      <c r="BF114">
        <v>0.81489999999999996</v>
      </c>
      <c r="BG114">
        <v>0.58199999999999996</v>
      </c>
      <c r="BH114">
        <v>0.24399999999999999</v>
      </c>
      <c r="BI114">
        <v>0.12959999999999999</v>
      </c>
      <c r="BJ114">
        <v>2.8799999999999999E-2</v>
      </c>
      <c r="BK114">
        <v>1.55E-2</v>
      </c>
    </row>
    <row r="115" spans="1:63" x14ac:dyDescent="0.25">
      <c r="A115" t="s">
        <v>115</v>
      </c>
      <c r="B115">
        <v>43802</v>
      </c>
      <c r="C115">
        <v>137</v>
      </c>
      <c r="D115">
        <v>523.91999999999996</v>
      </c>
      <c r="E115" s="1">
        <v>71777.210000000006</v>
      </c>
      <c r="F115" s="1">
        <v>45508.97</v>
      </c>
      <c r="G115">
        <v>0.38740000000000002</v>
      </c>
      <c r="H115">
        <v>8.9999999999999998E-4</v>
      </c>
      <c r="I115">
        <v>0.1066</v>
      </c>
      <c r="J115">
        <v>2.8999999999999998E-3</v>
      </c>
      <c r="K115">
        <v>0.1653</v>
      </c>
      <c r="L115">
        <v>0.24859999999999999</v>
      </c>
      <c r="M115">
        <v>8.8400000000000006E-2</v>
      </c>
      <c r="N115">
        <v>1</v>
      </c>
      <c r="O115">
        <v>0.16969999999999999</v>
      </c>
      <c r="P115">
        <v>0.17879999999999999</v>
      </c>
      <c r="Q115" s="1">
        <v>74619.429999999993</v>
      </c>
      <c r="R115">
        <v>0.25580000000000003</v>
      </c>
      <c r="S115">
        <v>0.1386</v>
      </c>
      <c r="T115">
        <v>0.60560000000000003</v>
      </c>
      <c r="U115">
        <v>325</v>
      </c>
      <c r="V115" s="1">
        <v>106875.63</v>
      </c>
      <c r="W115">
        <v>220.83</v>
      </c>
      <c r="X115" s="1">
        <v>172569.12</v>
      </c>
      <c r="Y115">
        <v>0.58430000000000004</v>
      </c>
      <c r="Z115">
        <v>0.377</v>
      </c>
      <c r="AA115">
        <v>3.8699999999999998E-2</v>
      </c>
      <c r="AB115">
        <v>0.41570000000000001</v>
      </c>
      <c r="AC115">
        <v>172.57</v>
      </c>
      <c r="AD115" s="1">
        <v>7020.74</v>
      </c>
      <c r="AE115">
        <v>519.13</v>
      </c>
      <c r="AF115" s="1">
        <v>133429.10999999999</v>
      </c>
      <c r="AG115">
        <v>178</v>
      </c>
      <c r="AH115" s="1">
        <v>32563</v>
      </c>
      <c r="AI115" s="1">
        <v>51721</v>
      </c>
      <c r="AJ115">
        <v>76.680000000000007</v>
      </c>
      <c r="AK115">
        <v>33.65</v>
      </c>
      <c r="AL115">
        <v>47.9</v>
      </c>
      <c r="AM115">
        <v>4.51</v>
      </c>
      <c r="AN115">
        <v>0</v>
      </c>
      <c r="AO115">
        <v>0.84460000000000002</v>
      </c>
      <c r="AP115" s="1">
        <v>1815.34</v>
      </c>
      <c r="AQ115" s="1">
        <v>2295.5700000000002</v>
      </c>
      <c r="AR115" s="1">
        <v>8167.73</v>
      </c>
      <c r="AS115" s="1">
        <v>1212.58</v>
      </c>
      <c r="AT115">
        <v>439.16</v>
      </c>
      <c r="AU115" s="1">
        <v>13930.37</v>
      </c>
      <c r="AV115" s="1">
        <v>9476.41</v>
      </c>
      <c r="AW115">
        <v>0.38379999999999997</v>
      </c>
      <c r="AX115" s="1">
        <v>11917.49</v>
      </c>
      <c r="AY115">
        <v>0.48270000000000002</v>
      </c>
      <c r="AZ115">
        <v>867.7</v>
      </c>
      <c r="BA115">
        <v>3.5099999999999999E-2</v>
      </c>
      <c r="BB115" s="1">
        <v>2427.4</v>
      </c>
      <c r="BC115">
        <v>9.8299999999999998E-2</v>
      </c>
      <c r="BD115" s="1">
        <v>24689</v>
      </c>
      <c r="BE115" s="1">
        <v>2143.81</v>
      </c>
      <c r="BF115">
        <v>0.55079999999999996</v>
      </c>
      <c r="BG115">
        <v>0.626</v>
      </c>
      <c r="BH115">
        <v>0.24510000000000001</v>
      </c>
      <c r="BI115">
        <v>8.3699999999999997E-2</v>
      </c>
      <c r="BJ115">
        <v>3.1899999999999998E-2</v>
      </c>
      <c r="BK115">
        <v>1.32E-2</v>
      </c>
    </row>
    <row r="116" spans="1:63" x14ac:dyDescent="0.25">
      <c r="A116" t="s">
        <v>116</v>
      </c>
      <c r="B116">
        <v>49312</v>
      </c>
      <c r="C116">
        <v>73</v>
      </c>
      <c r="D116">
        <v>11.48</v>
      </c>
      <c r="E116">
        <v>837.92</v>
      </c>
      <c r="F116">
        <v>773.72</v>
      </c>
      <c r="G116">
        <v>2.5999999999999999E-3</v>
      </c>
      <c r="H116">
        <v>1.2999999999999999E-3</v>
      </c>
      <c r="I116">
        <v>5.1999999999999998E-3</v>
      </c>
      <c r="J116">
        <v>0</v>
      </c>
      <c r="K116">
        <v>6.2E-2</v>
      </c>
      <c r="L116">
        <v>0.91210000000000002</v>
      </c>
      <c r="M116">
        <v>1.6799999999999999E-2</v>
      </c>
      <c r="N116">
        <v>0.21129999999999999</v>
      </c>
      <c r="O116">
        <v>0</v>
      </c>
      <c r="P116">
        <v>0.1547</v>
      </c>
      <c r="Q116" s="1">
        <v>62064.13</v>
      </c>
      <c r="R116">
        <v>0.1507</v>
      </c>
      <c r="S116">
        <v>0.13700000000000001</v>
      </c>
      <c r="T116">
        <v>0.71230000000000004</v>
      </c>
      <c r="U116">
        <v>5</v>
      </c>
      <c r="V116" s="1">
        <v>77567.199999999997</v>
      </c>
      <c r="W116">
        <v>161.91</v>
      </c>
      <c r="X116" s="1">
        <v>156881.59</v>
      </c>
      <c r="Y116">
        <v>0.88200000000000001</v>
      </c>
      <c r="Z116">
        <v>2.7099999999999999E-2</v>
      </c>
      <c r="AA116">
        <v>9.0800000000000006E-2</v>
      </c>
      <c r="AB116">
        <v>0.11799999999999999</v>
      </c>
      <c r="AC116">
        <v>156.88</v>
      </c>
      <c r="AD116" s="1">
        <v>3759.89</v>
      </c>
      <c r="AE116">
        <v>476.47</v>
      </c>
      <c r="AF116" s="1">
        <v>160008.10999999999</v>
      </c>
      <c r="AG116">
        <v>297</v>
      </c>
      <c r="AH116" s="1">
        <v>37722</v>
      </c>
      <c r="AI116" s="1">
        <v>56763</v>
      </c>
      <c r="AJ116">
        <v>29.7</v>
      </c>
      <c r="AK116">
        <v>23.45</v>
      </c>
      <c r="AL116">
        <v>21.7</v>
      </c>
      <c r="AM116">
        <v>4.3499999999999996</v>
      </c>
      <c r="AN116" s="1">
        <v>1626.58</v>
      </c>
      <c r="AO116">
        <v>1.347</v>
      </c>
      <c r="AP116" s="1">
        <v>1556.07</v>
      </c>
      <c r="AQ116" s="1">
        <v>2026.89</v>
      </c>
      <c r="AR116" s="1">
        <v>7730.65</v>
      </c>
      <c r="AS116">
        <v>559.39</v>
      </c>
      <c r="AT116">
        <v>168.15</v>
      </c>
      <c r="AU116" s="1">
        <v>12041.16</v>
      </c>
      <c r="AV116" s="1">
        <v>7998.1</v>
      </c>
      <c r="AW116">
        <v>0.53469999999999995</v>
      </c>
      <c r="AX116" s="1">
        <v>5178.38</v>
      </c>
      <c r="AY116">
        <v>0.34620000000000001</v>
      </c>
      <c r="AZ116">
        <v>713.82</v>
      </c>
      <c r="BA116">
        <v>4.7699999999999999E-2</v>
      </c>
      <c r="BB116" s="1">
        <v>1068.77</v>
      </c>
      <c r="BC116">
        <v>7.1400000000000005E-2</v>
      </c>
      <c r="BD116" s="1">
        <v>14959.07</v>
      </c>
      <c r="BE116" s="1">
        <v>5894.61</v>
      </c>
      <c r="BF116">
        <v>1.7658</v>
      </c>
      <c r="BG116">
        <v>0.51400000000000001</v>
      </c>
      <c r="BH116">
        <v>0.2671</v>
      </c>
      <c r="BI116">
        <v>0.1837</v>
      </c>
      <c r="BJ116">
        <v>2.52E-2</v>
      </c>
      <c r="BK116">
        <v>1.01E-2</v>
      </c>
    </row>
    <row r="117" spans="1:63" x14ac:dyDescent="0.25">
      <c r="A117" t="s">
        <v>117</v>
      </c>
      <c r="B117">
        <v>43810</v>
      </c>
      <c r="C117">
        <v>59</v>
      </c>
      <c r="D117">
        <v>27.92</v>
      </c>
      <c r="E117" s="1">
        <v>1647.44</v>
      </c>
      <c r="F117" s="1">
        <v>1516.86</v>
      </c>
      <c r="G117">
        <v>3.3E-3</v>
      </c>
      <c r="H117">
        <v>0</v>
      </c>
      <c r="I117">
        <v>1.32E-2</v>
      </c>
      <c r="J117">
        <v>6.9999999999999999E-4</v>
      </c>
      <c r="K117">
        <v>3.56E-2</v>
      </c>
      <c r="L117">
        <v>0.89449999999999996</v>
      </c>
      <c r="M117">
        <v>5.2699999999999997E-2</v>
      </c>
      <c r="N117">
        <v>0.62770000000000004</v>
      </c>
      <c r="O117">
        <v>6.4999999999999997E-3</v>
      </c>
      <c r="P117">
        <v>0.21249999999999999</v>
      </c>
      <c r="Q117" s="1">
        <v>61276.68</v>
      </c>
      <c r="R117">
        <v>0.1089</v>
      </c>
      <c r="S117">
        <v>0.19800000000000001</v>
      </c>
      <c r="T117">
        <v>0.69310000000000005</v>
      </c>
      <c r="U117">
        <v>12</v>
      </c>
      <c r="V117" s="1">
        <v>75823.42</v>
      </c>
      <c r="W117">
        <v>130.87</v>
      </c>
      <c r="X117" s="1">
        <v>140994.25</v>
      </c>
      <c r="Y117">
        <v>0.69930000000000003</v>
      </c>
      <c r="Z117">
        <v>0.2477</v>
      </c>
      <c r="AA117">
        <v>5.2999999999999999E-2</v>
      </c>
      <c r="AB117">
        <v>0.30070000000000002</v>
      </c>
      <c r="AC117">
        <v>140.99</v>
      </c>
      <c r="AD117" s="1">
        <v>4043.45</v>
      </c>
      <c r="AE117">
        <v>404.8</v>
      </c>
      <c r="AF117" s="1">
        <v>132810.68</v>
      </c>
      <c r="AG117">
        <v>173</v>
      </c>
      <c r="AH117" s="1">
        <v>28965</v>
      </c>
      <c r="AI117" s="1">
        <v>42387</v>
      </c>
      <c r="AJ117">
        <v>41.4</v>
      </c>
      <c r="AK117">
        <v>27</v>
      </c>
      <c r="AL117">
        <v>30.69</v>
      </c>
      <c r="AM117">
        <v>3.7</v>
      </c>
      <c r="AN117">
        <v>0</v>
      </c>
      <c r="AO117">
        <v>1.0406</v>
      </c>
      <c r="AP117" s="1">
        <v>1521.6</v>
      </c>
      <c r="AQ117" s="1">
        <v>2155.9299999999998</v>
      </c>
      <c r="AR117" s="1">
        <v>7404.46</v>
      </c>
      <c r="AS117">
        <v>831.88</v>
      </c>
      <c r="AT117">
        <v>76.540000000000006</v>
      </c>
      <c r="AU117" s="1">
        <v>11990.42</v>
      </c>
      <c r="AV117" s="1">
        <v>8529.44</v>
      </c>
      <c r="AW117">
        <v>0.57689999999999997</v>
      </c>
      <c r="AX117" s="1">
        <v>3670.27</v>
      </c>
      <c r="AY117">
        <v>0.24829999999999999</v>
      </c>
      <c r="AZ117">
        <v>675.31</v>
      </c>
      <c r="BA117">
        <v>4.5699999999999998E-2</v>
      </c>
      <c r="BB117" s="1">
        <v>1909.1</v>
      </c>
      <c r="BC117">
        <v>0.12909999999999999</v>
      </c>
      <c r="BD117" s="1">
        <v>14784.12</v>
      </c>
      <c r="BE117" s="1">
        <v>7156.16</v>
      </c>
      <c r="BF117">
        <v>2.8932000000000002</v>
      </c>
      <c r="BG117">
        <v>0.58079999999999998</v>
      </c>
      <c r="BH117">
        <v>0.2369</v>
      </c>
      <c r="BI117">
        <v>0.14169999999999999</v>
      </c>
      <c r="BJ117">
        <v>2.9100000000000001E-2</v>
      </c>
      <c r="BK117">
        <v>1.14E-2</v>
      </c>
    </row>
    <row r="118" spans="1:63" x14ac:dyDescent="0.25">
      <c r="A118" t="s">
        <v>118</v>
      </c>
      <c r="B118">
        <v>47548</v>
      </c>
      <c r="C118">
        <v>70</v>
      </c>
      <c r="D118">
        <v>6.11</v>
      </c>
      <c r="E118">
        <v>427.58</v>
      </c>
      <c r="F118">
        <v>473.89</v>
      </c>
      <c r="G118">
        <v>0</v>
      </c>
      <c r="H118">
        <v>0</v>
      </c>
      <c r="I118">
        <v>2.0999999999999999E-3</v>
      </c>
      <c r="J118">
        <v>0</v>
      </c>
      <c r="K118">
        <v>0</v>
      </c>
      <c r="L118">
        <v>0.98099999999999998</v>
      </c>
      <c r="M118">
        <v>1.6899999999999998E-2</v>
      </c>
      <c r="N118">
        <v>0.48480000000000001</v>
      </c>
      <c r="O118">
        <v>0</v>
      </c>
      <c r="P118">
        <v>0.19020000000000001</v>
      </c>
      <c r="Q118" s="1">
        <v>54119.76</v>
      </c>
      <c r="R118">
        <v>0.33329999999999999</v>
      </c>
      <c r="S118">
        <v>0.21429999999999999</v>
      </c>
      <c r="T118">
        <v>0.45240000000000002</v>
      </c>
      <c r="U118">
        <v>15</v>
      </c>
      <c r="V118" s="1">
        <v>69734.070000000007</v>
      </c>
      <c r="W118">
        <v>26.25</v>
      </c>
      <c r="X118" s="1">
        <v>814905.58</v>
      </c>
      <c r="Y118">
        <v>0.2175</v>
      </c>
      <c r="Z118">
        <v>6.9400000000000003E-2</v>
      </c>
      <c r="AA118">
        <v>0.71309999999999996</v>
      </c>
      <c r="AB118">
        <v>0.78249999999999997</v>
      </c>
      <c r="AC118">
        <v>814.91</v>
      </c>
      <c r="AD118" s="1">
        <v>26064.68</v>
      </c>
      <c r="AE118">
        <v>687.87</v>
      </c>
      <c r="AF118" s="1">
        <v>377261.07</v>
      </c>
      <c r="AG118">
        <v>595</v>
      </c>
      <c r="AH118" s="1">
        <v>35124</v>
      </c>
      <c r="AI118" s="1">
        <v>53825</v>
      </c>
      <c r="AJ118">
        <v>36.03</v>
      </c>
      <c r="AK118">
        <v>21.75</v>
      </c>
      <c r="AL118">
        <v>22.55</v>
      </c>
      <c r="AM118">
        <v>4</v>
      </c>
      <c r="AN118">
        <v>0</v>
      </c>
      <c r="AO118">
        <v>1.3594999999999999</v>
      </c>
      <c r="AP118" s="1">
        <v>4399.93</v>
      </c>
      <c r="AQ118" s="1">
        <v>3881.57</v>
      </c>
      <c r="AR118" s="1">
        <v>8037.45</v>
      </c>
      <c r="AS118">
        <v>898.49</v>
      </c>
      <c r="AT118" s="1">
        <v>1044.29</v>
      </c>
      <c r="AU118" s="1">
        <v>18261.72</v>
      </c>
      <c r="AV118" s="1">
        <v>5867.18</v>
      </c>
      <c r="AW118">
        <v>0.2185</v>
      </c>
      <c r="AX118" s="1">
        <v>16183.24</v>
      </c>
      <c r="AY118">
        <v>0.60260000000000002</v>
      </c>
      <c r="AZ118" s="1">
        <v>3529.54</v>
      </c>
      <c r="BA118">
        <v>0.13139999999999999</v>
      </c>
      <c r="BB118" s="1">
        <v>1276.22</v>
      </c>
      <c r="BC118">
        <v>4.7500000000000001E-2</v>
      </c>
      <c r="BD118" s="1">
        <v>26856.18</v>
      </c>
      <c r="BE118" s="1">
        <v>6633.34</v>
      </c>
      <c r="BF118">
        <v>1.8873</v>
      </c>
      <c r="BG118">
        <v>0.51270000000000004</v>
      </c>
      <c r="BH118">
        <v>0.19170000000000001</v>
      </c>
      <c r="BI118">
        <v>0.24</v>
      </c>
      <c r="BJ118">
        <v>3.0300000000000001E-2</v>
      </c>
      <c r="BK118">
        <v>2.5399999999999999E-2</v>
      </c>
    </row>
    <row r="119" spans="1:63" x14ac:dyDescent="0.25">
      <c r="A119" t="s">
        <v>119</v>
      </c>
      <c r="B119">
        <v>49320</v>
      </c>
      <c r="C119">
        <v>80</v>
      </c>
      <c r="D119">
        <v>6.57</v>
      </c>
      <c r="E119">
        <v>525.80999999999995</v>
      </c>
      <c r="F119">
        <v>418.76</v>
      </c>
      <c r="G119">
        <v>0</v>
      </c>
      <c r="H119">
        <v>0</v>
      </c>
      <c r="I119">
        <v>0</v>
      </c>
      <c r="J119">
        <v>0</v>
      </c>
      <c r="K119">
        <v>4.07E-2</v>
      </c>
      <c r="L119">
        <v>0.93779999999999997</v>
      </c>
      <c r="M119">
        <v>2.1499999999999998E-2</v>
      </c>
      <c r="N119">
        <v>0.33410000000000001</v>
      </c>
      <c r="O119">
        <v>0</v>
      </c>
      <c r="P119">
        <v>0.19600000000000001</v>
      </c>
      <c r="Q119" s="1">
        <v>55494.63</v>
      </c>
      <c r="R119">
        <v>0.1429</v>
      </c>
      <c r="S119">
        <v>0.33329999999999999</v>
      </c>
      <c r="T119">
        <v>0.52380000000000004</v>
      </c>
      <c r="U119">
        <v>4</v>
      </c>
      <c r="V119" s="1">
        <v>82830</v>
      </c>
      <c r="W119">
        <v>126.1</v>
      </c>
      <c r="X119" s="1">
        <v>148264.62</v>
      </c>
      <c r="Y119">
        <v>0.81440000000000001</v>
      </c>
      <c r="Z119">
        <v>4.7E-2</v>
      </c>
      <c r="AA119">
        <v>0.1386</v>
      </c>
      <c r="AB119">
        <v>0.18559999999999999</v>
      </c>
      <c r="AC119">
        <v>148.26</v>
      </c>
      <c r="AD119" s="1">
        <v>3997.37</v>
      </c>
      <c r="AE119">
        <v>442.32</v>
      </c>
      <c r="AF119" s="1">
        <v>160659.54</v>
      </c>
      <c r="AG119">
        <v>304</v>
      </c>
      <c r="AH119" s="1">
        <v>37169</v>
      </c>
      <c r="AI119" s="1">
        <v>51147</v>
      </c>
      <c r="AJ119">
        <v>34.35</v>
      </c>
      <c r="AK119">
        <v>25.9</v>
      </c>
      <c r="AL119">
        <v>23.55</v>
      </c>
      <c r="AM119">
        <v>4.45</v>
      </c>
      <c r="AN119" s="1">
        <v>1441.39</v>
      </c>
      <c r="AO119">
        <v>1.44</v>
      </c>
      <c r="AP119" s="1">
        <v>2059.34</v>
      </c>
      <c r="AQ119" s="1">
        <v>3139.88</v>
      </c>
      <c r="AR119" s="1">
        <v>9449.2900000000009</v>
      </c>
      <c r="AS119">
        <v>812.9</v>
      </c>
      <c r="AT119">
        <v>374.71</v>
      </c>
      <c r="AU119" s="1">
        <v>15836.12</v>
      </c>
      <c r="AV119" s="1">
        <v>10237.219999999999</v>
      </c>
      <c r="AW119">
        <v>0.54820000000000002</v>
      </c>
      <c r="AX119" s="1">
        <v>5953.16</v>
      </c>
      <c r="AY119">
        <v>0.31879999999999997</v>
      </c>
      <c r="AZ119" s="1">
        <v>1243.57</v>
      </c>
      <c r="BA119">
        <v>6.6600000000000006E-2</v>
      </c>
      <c r="BB119" s="1">
        <v>1240.6500000000001</v>
      </c>
      <c r="BC119">
        <v>6.6400000000000001E-2</v>
      </c>
      <c r="BD119" s="1">
        <v>18674.599999999999</v>
      </c>
      <c r="BE119" s="1">
        <v>5829.35</v>
      </c>
      <c r="BF119">
        <v>1.9883999999999999</v>
      </c>
      <c r="BG119">
        <v>0.52149999999999996</v>
      </c>
      <c r="BH119">
        <v>0.2606</v>
      </c>
      <c r="BI119">
        <v>0.17280000000000001</v>
      </c>
      <c r="BJ119">
        <v>2.87E-2</v>
      </c>
      <c r="BK119">
        <v>1.6400000000000001E-2</v>
      </c>
    </row>
    <row r="120" spans="1:63" x14ac:dyDescent="0.25">
      <c r="A120" t="s">
        <v>120</v>
      </c>
      <c r="B120">
        <v>49981</v>
      </c>
      <c r="C120">
        <v>23</v>
      </c>
      <c r="D120">
        <v>118.86</v>
      </c>
      <c r="E120" s="1">
        <v>2733.75</v>
      </c>
      <c r="F120" s="1">
        <v>2615.69</v>
      </c>
      <c r="G120">
        <v>4.5900000000000003E-2</v>
      </c>
      <c r="H120">
        <v>7.3000000000000001E-3</v>
      </c>
      <c r="I120">
        <v>0.13800000000000001</v>
      </c>
      <c r="J120">
        <v>8.0000000000000004E-4</v>
      </c>
      <c r="K120">
        <v>3.4000000000000002E-2</v>
      </c>
      <c r="L120">
        <v>0.7137</v>
      </c>
      <c r="M120">
        <v>6.0400000000000002E-2</v>
      </c>
      <c r="N120">
        <v>0.18559999999999999</v>
      </c>
      <c r="O120">
        <v>1.7399999999999999E-2</v>
      </c>
      <c r="P120">
        <v>0.1033</v>
      </c>
      <c r="Q120" s="1">
        <v>77821.039999999994</v>
      </c>
      <c r="R120">
        <v>0.11310000000000001</v>
      </c>
      <c r="S120">
        <v>0.1946</v>
      </c>
      <c r="T120">
        <v>0.69230000000000003</v>
      </c>
      <c r="U120">
        <v>20</v>
      </c>
      <c r="V120" s="1">
        <v>97594.15</v>
      </c>
      <c r="W120">
        <v>136.69</v>
      </c>
      <c r="X120" s="1">
        <v>369722.37</v>
      </c>
      <c r="Y120">
        <v>0.58240000000000003</v>
      </c>
      <c r="Z120">
        <v>0.33810000000000001</v>
      </c>
      <c r="AA120">
        <v>7.9500000000000001E-2</v>
      </c>
      <c r="AB120">
        <v>0.41760000000000003</v>
      </c>
      <c r="AC120">
        <v>369.72</v>
      </c>
      <c r="AD120" s="1">
        <v>13048.96</v>
      </c>
      <c r="AE120">
        <v>969.84</v>
      </c>
      <c r="AF120" s="1">
        <v>323586.83</v>
      </c>
      <c r="AG120">
        <v>584</v>
      </c>
      <c r="AH120" s="1">
        <v>48777</v>
      </c>
      <c r="AI120" s="1">
        <v>88248</v>
      </c>
      <c r="AJ120">
        <v>61.67</v>
      </c>
      <c r="AK120">
        <v>30.5</v>
      </c>
      <c r="AL120">
        <v>37.35</v>
      </c>
      <c r="AM120">
        <v>5.0999999999999996</v>
      </c>
      <c r="AN120">
        <v>0</v>
      </c>
      <c r="AO120">
        <v>0.5867</v>
      </c>
      <c r="AP120" s="1">
        <v>1606.62</v>
      </c>
      <c r="AQ120" s="1">
        <v>2035.4</v>
      </c>
      <c r="AR120" s="1">
        <v>9929.14</v>
      </c>
      <c r="AS120">
        <v>923.61</v>
      </c>
      <c r="AT120">
        <v>258.39999999999998</v>
      </c>
      <c r="AU120" s="1">
        <v>14753.17</v>
      </c>
      <c r="AV120" s="1">
        <v>1891.54</v>
      </c>
      <c r="AW120">
        <v>0.1186</v>
      </c>
      <c r="AX120" s="1">
        <v>12392.19</v>
      </c>
      <c r="AY120">
        <v>0.77729999999999999</v>
      </c>
      <c r="AZ120">
        <v>552.23</v>
      </c>
      <c r="BA120">
        <v>3.4599999999999999E-2</v>
      </c>
      <c r="BB120" s="1">
        <v>1106.3499999999999</v>
      </c>
      <c r="BC120">
        <v>6.9400000000000003E-2</v>
      </c>
      <c r="BD120" s="1">
        <v>15942.31</v>
      </c>
      <c r="BE120">
        <v>509.28</v>
      </c>
      <c r="BF120">
        <v>5.6500000000000002E-2</v>
      </c>
      <c r="BG120">
        <v>0.6139</v>
      </c>
      <c r="BH120">
        <v>0.19309999999999999</v>
      </c>
      <c r="BI120">
        <v>0.15809999999999999</v>
      </c>
      <c r="BJ120">
        <v>1.8599999999999998E-2</v>
      </c>
      <c r="BK120">
        <v>1.6299999999999999E-2</v>
      </c>
    </row>
    <row r="121" spans="1:63" x14ac:dyDescent="0.25">
      <c r="A121" t="s">
        <v>121</v>
      </c>
      <c r="B121">
        <v>47431</v>
      </c>
      <c r="C121">
        <v>101</v>
      </c>
      <c r="D121">
        <v>6.58</v>
      </c>
      <c r="E121">
        <v>664.62</v>
      </c>
      <c r="F121">
        <v>500.26</v>
      </c>
      <c r="G121">
        <v>4.0000000000000001E-3</v>
      </c>
      <c r="H121">
        <v>0</v>
      </c>
      <c r="I121">
        <v>3.9899999999999998E-2</v>
      </c>
      <c r="J121">
        <v>0</v>
      </c>
      <c r="K121">
        <v>3.1899999999999998E-2</v>
      </c>
      <c r="L121">
        <v>0.9042</v>
      </c>
      <c r="M121">
        <v>0.02</v>
      </c>
      <c r="N121">
        <v>0.36609999999999998</v>
      </c>
      <c r="O121">
        <v>0</v>
      </c>
      <c r="P121">
        <v>0.1653</v>
      </c>
      <c r="Q121" s="1">
        <v>55405.24</v>
      </c>
      <c r="R121">
        <v>0.14710000000000001</v>
      </c>
      <c r="S121">
        <v>0.14710000000000001</v>
      </c>
      <c r="T121">
        <v>0.70589999999999997</v>
      </c>
      <c r="U121">
        <v>5</v>
      </c>
      <c r="V121" s="1">
        <v>71498.42</v>
      </c>
      <c r="W121">
        <v>132.25</v>
      </c>
      <c r="X121" s="1">
        <v>201196.26</v>
      </c>
      <c r="Y121">
        <v>0.85209999999999997</v>
      </c>
      <c r="Z121">
        <v>9.4399999999999998E-2</v>
      </c>
      <c r="AA121">
        <v>5.3499999999999999E-2</v>
      </c>
      <c r="AB121">
        <v>0.1479</v>
      </c>
      <c r="AC121">
        <v>201.2</v>
      </c>
      <c r="AD121" s="1">
        <v>4589.58</v>
      </c>
      <c r="AE121">
        <v>573.51</v>
      </c>
      <c r="AF121" s="1">
        <v>204529.61</v>
      </c>
      <c r="AG121">
        <v>464</v>
      </c>
      <c r="AH121" s="1">
        <v>38927</v>
      </c>
      <c r="AI121" s="1">
        <v>64386</v>
      </c>
      <c r="AJ121">
        <v>32.799999999999997</v>
      </c>
      <c r="AK121">
        <v>21.54</v>
      </c>
      <c r="AL121">
        <v>28.62</v>
      </c>
      <c r="AM121">
        <v>5.4</v>
      </c>
      <c r="AN121" s="1">
        <v>3014.39</v>
      </c>
      <c r="AO121">
        <v>1.6899</v>
      </c>
      <c r="AP121" s="1">
        <v>3284.6</v>
      </c>
      <c r="AQ121" s="1">
        <v>3098.51</v>
      </c>
      <c r="AR121" s="1">
        <v>8592.43</v>
      </c>
      <c r="AS121" s="1">
        <v>1025.1600000000001</v>
      </c>
      <c r="AT121">
        <v>298.08999999999997</v>
      </c>
      <c r="AU121" s="1">
        <v>16298.8</v>
      </c>
      <c r="AV121" s="1">
        <v>7969.01</v>
      </c>
      <c r="AW121">
        <v>0.40129999999999999</v>
      </c>
      <c r="AX121" s="1">
        <v>9428.33</v>
      </c>
      <c r="AY121">
        <v>0.4748</v>
      </c>
      <c r="AZ121" s="1">
        <v>1225.8800000000001</v>
      </c>
      <c r="BA121">
        <v>6.1699999999999998E-2</v>
      </c>
      <c r="BB121" s="1">
        <v>1232.48</v>
      </c>
      <c r="BC121">
        <v>6.2100000000000002E-2</v>
      </c>
      <c r="BD121" s="1">
        <v>19855.7</v>
      </c>
      <c r="BE121" s="1">
        <v>2559.81</v>
      </c>
      <c r="BF121">
        <v>0.74980000000000002</v>
      </c>
      <c r="BG121">
        <v>0.46510000000000001</v>
      </c>
      <c r="BH121">
        <v>0.1862</v>
      </c>
      <c r="BI121">
        <v>0.2462</v>
      </c>
      <c r="BJ121">
        <v>2.5999999999999999E-2</v>
      </c>
      <c r="BK121">
        <v>7.6499999999999999E-2</v>
      </c>
    </row>
    <row r="122" spans="1:63" x14ac:dyDescent="0.25">
      <c r="A122" t="s">
        <v>122</v>
      </c>
      <c r="B122">
        <v>43828</v>
      </c>
      <c r="C122">
        <v>9</v>
      </c>
      <c r="D122">
        <v>205.99</v>
      </c>
      <c r="E122" s="1">
        <v>1853.92</v>
      </c>
      <c r="F122" s="1">
        <v>1524.1</v>
      </c>
      <c r="G122">
        <v>3.3E-3</v>
      </c>
      <c r="H122">
        <v>0</v>
      </c>
      <c r="I122">
        <v>2.3599999999999999E-2</v>
      </c>
      <c r="J122">
        <v>0</v>
      </c>
      <c r="K122">
        <v>1.44E-2</v>
      </c>
      <c r="L122">
        <v>0.90029999999999999</v>
      </c>
      <c r="M122">
        <v>5.8400000000000001E-2</v>
      </c>
      <c r="N122">
        <v>0.98880000000000001</v>
      </c>
      <c r="O122">
        <v>0</v>
      </c>
      <c r="P122">
        <v>0.24859999999999999</v>
      </c>
      <c r="Q122" s="1">
        <v>64507.99</v>
      </c>
      <c r="R122">
        <v>8.4900000000000003E-2</v>
      </c>
      <c r="S122">
        <v>0.14149999999999999</v>
      </c>
      <c r="T122">
        <v>0.77359999999999995</v>
      </c>
      <c r="U122">
        <v>13</v>
      </c>
      <c r="V122" s="1">
        <v>83582.52</v>
      </c>
      <c r="W122">
        <v>136.97</v>
      </c>
      <c r="X122" s="1">
        <v>91264.38</v>
      </c>
      <c r="Y122">
        <v>0.6633</v>
      </c>
      <c r="Z122">
        <v>0.26179999999999998</v>
      </c>
      <c r="AA122">
        <v>7.4800000000000005E-2</v>
      </c>
      <c r="AB122">
        <v>0.3367</v>
      </c>
      <c r="AC122">
        <v>91.26</v>
      </c>
      <c r="AD122" s="1">
        <v>3295</v>
      </c>
      <c r="AE122">
        <v>368.58</v>
      </c>
      <c r="AF122" s="1">
        <v>89779.81</v>
      </c>
      <c r="AG122">
        <v>61</v>
      </c>
      <c r="AH122" s="1">
        <v>27202</v>
      </c>
      <c r="AI122" s="1">
        <v>42679</v>
      </c>
      <c r="AJ122">
        <v>57.63</v>
      </c>
      <c r="AK122">
        <v>31.93</v>
      </c>
      <c r="AL122">
        <v>40.54</v>
      </c>
      <c r="AM122">
        <v>4.5999999999999996</v>
      </c>
      <c r="AN122">
        <v>0</v>
      </c>
      <c r="AO122">
        <v>1.0106999999999999</v>
      </c>
      <c r="AP122" s="1">
        <v>1777.82</v>
      </c>
      <c r="AQ122" s="1">
        <v>1929.79</v>
      </c>
      <c r="AR122" s="1">
        <v>8210.6200000000008</v>
      </c>
      <c r="AS122">
        <v>733.86</v>
      </c>
      <c r="AT122">
        <v>387.31</v>
      </c>
      <c r="AU122" s="1">
        <v>13039.39</v>
      </c>
      <c r="AV122" s="1">
        <v>9188.68</v>
      </c>
      <c r="AW122">
        <v>0.60729999999999995</v>
      </c>
      <c r="AX122" s="1">
        <v>3575.13</v>
      </c>
      <c r="AY122">
        <v>0.23630000000000001</v>
      </c>
      <c r="AZ122">
        <v>727.38</v>
      </c>
      <c r="BA122">
        <v>4.8099999999999997E-2</v>
      </c>
      <c r="BB122" s="1">
        <v>1638.01</v>
      </c>
      <c r="BC122">
        <v>0.10829999999999999</v>
      </c>
      <c r="BD122" s="1">
        <v>15129.2</v>
      </c>
      <c r="BE122" s="1">
        <v>6141.27</v>
      </c>
      <c r="BF122">
        <v>3.2193999999999998</v>
      </c>
      <c r="BG122">
        <v>0.50219999999999998</v>
      </c>
      <c r="BH122">
        <v>0.24360000000000001</v>
      </c>
      <c r="BI122">
        <v>0.2114</v>
      </c>
      <c r="BJ122">
        <v>2.1499999999999998E-2</v>
      </c>
      <c r="BK122">
        <v>2.1299999999999999E-2</v>
      </c>
    </row>
    <row r="123" spans="1:63" x14ac:dyDescent="0.25">
      <c r="A123" t="s">
        <v>123</v>
      </c>
      <c r="B123">
        <v>49999</v>
      </c>
      <c r="C123">
        <v>13</v>
      </c>
      <c r="D123">
        <v>103.55</v>
      </c>
      <c r="E123" s="1">
        <v>1346.18</v>
      </c>
      <c r="F123" s="1">
        <v>1600.21</v>
      </c>
      <c r="G123">
        <v>1.6299999999999999E-2</v>
      </c>
      <c r="H123">
        <v>0</v>
      </c>
      <c r="I123">
        <v>4.3099999999999999E-2</v>
      </c>
      <c r="J123">
        <v>5.9999999999999995E-4</v>
      </c>
      <c r="K123">
        <v>1.44E-2</v>
      </c>
      <c r="L123">
        <v>0.87439999999999996</v>
      </c>
      <c r="M123">
        <v>5.1299999999999998E-2</v>
      </c>
      <c r="N123">
        <v>0.45629999999999998</v>
      </c>
      <c r="O123">
        <v>4.8999999999999998E-3</v>
      </c>
      <c r="P123">
        <v>0.1958</v>
      </c>
      <c r="Q123" s="1">
        <v>61953.97</v>
      </c>
      <c r="R123">
        <v>0.14019999999999999</v>
      </c>
      <c r="S123">
        <v>6.54E-2</v>
      </c>
      <c r="T123">
        <v>0.7944</v>
      </c>
      <c r="U123">
        <v>9</v>
      </c>
      <c r="V123" s="1">
        <v>95455.11</v>
      </c>
      <c r="W123">
        <v>144.84</v>
      </c>
      <c r="X123" s="1">
        <v>272105.21999999997</v>
      </c>
      <c r="Y123">
        <v>0.80859999999999999</v>
      </c>
      <c r="Z123">
        <v>0.13719999999999999</v>
      </c>
      <c r="AA123">
        <v>5.4199999999999998E-2</v>
      </c>
      <c r="AB123">
        <v>0.19139999999999999</v>
      </c>
      <c r="AC123">
        <v>272.11</v>
      </c>
      <c r="AD123" s="1">
        <v>10466.15</v>
      </c>
      <c r="AE123" s="1">
        <v>1237.01</v>
      </c>
      <c r="AF123" s="1">
        <v>169467.76</v>
      </c>
      <c r="AG123">
        <v>350</v>
      </c>
      <c r="AH123" s="1">
        <v>36333</v>
      </c>
      <c r="AI123" s="1">
        <v>54868</v>
      </c>
      <c r="AJ123">
        <v>74.06</v>
      </c>
      <c r="AK123">
        <v>35.549999999999997</v>
      </c>
      <c r="AL123">
        <v>41.58</v>
      </c>
      <c r="AM123">
        <v>5.6</v>
      </c>
      <c r="AN123">
        <v>0</v>
      </c>
      <c r="AO123">
        <v>1.2130000000000001</v>
      </c>
      <c r="AP123" s="1">
        <v>2057.09</v>
      </c>
      <c r="AQ123" s="1">
        <v>2202.06</v>
      </c>
      <c r="AR123" s="1">
        <v>7371.15</v>
      </c>
      <c r="AS123">
        <v>985.4</v>
      </c>
      <c r="AT123">
        <v>157.01</v>
      </c>
      <c r="AU123" s="1">
        <v>12772.71</v>
      </c>
      <c r="AV123" s="1">
        <v>3720.28</v>
      </c>
      <c r="AW123">
        <v>0.25650000000000001</v>
      </c>
      <c r="AX123" s="1">
        <v>6981.84</v>
      </c>
      <c r="AY123">
        <v>0.48130000000000001</v>
      </c>
      <c r="AZ123" s="1">
        <v>2966.64</v>
      </c>
      <c r="BA123">
        <v>0.20449999999999999</v>
      </c>
      <c r="BB123">
        <v>837.93</v>
      </c>
      <c r="BC123">
        <v>5.7799999999999997E-2</v>
      </c>
      <c r="BD123" s="1">
        <v>14506.69</v>
      </c>
      <c r="BE123" s="1">
        <v>4674.67</v>
      </c>
      <c r="BF123">
        <v>0.81679999999999997</v>
      </c>
      <c r="BG123">
        <v>0.52349999999999997</v>
      </c>
      <c r="BH123">
        <v>0.23980000000000001</v>
      </c>
      <c r="BI123">
        <v>0.19980000000000001</v>
      </c>
      <c r="BJ123">
        <v>2.18E-2</v>
      </c>
      <c r="BK123">
        <v>1.52E-2</v>
      </c>
    </row>
    <row r="124" spans="1:63" x14ac:dyDescent="0.25">
      <c r="A124" t="s">
        <v>124</v>
      </c>
      <c r="B124">
        <v>45336</v>
      </c>
      <c r="C124">
        <v>35</v>
      </c>
      <c r="D124">
        <v>20.99</v>
      </c>
      <c r="E124">
        <v>734.7</v>
      </c>
      <c r="F124">
        <v>701.07</v>
      </c>
      <c r="G124">
        <v>4.3E-3</v>
      </c>
      <c r="H124">
        <v>0</v>
      </c>
      <c r="I124">
        <v>7.1000000000000004E-3</v>
      </c>
      <c r="J124">
        <v>0</v>
      </c>
      <c r="K124">
        <v>1.8499999999999999E-2</v>
      </c>
      <c r="L124">
        <v>0.9244</v>
      </c>
      <c r="M124">
        <v>4.5600000000000002E-2</v>
      </c>
      <c r="N124">
        <v>0.27229999999999999</v>
      </c>
      <c r="O124">
        <v>0</v>
      </c>
      <c r="P124">
        <v>9.0300000000000005E-2</v>
      </c>
      <c r="Q124" s="1">
        <v>61147.4</v>
      </c>
      <c r="R124">
        <v>0.1404</v>
      </c>
      <c r="S124">
        <v>0.2281</v>
      </c>
      <c r="T124">
        <v>0.63160000000000005</v>
      </c>
      <c r="U124">
        <v>9</v>
      </c>
      <c r="V124" s="1">
        <v>71171.42</v>
      </c>
      <c r="W124">
        <v>75.28</v>
      </c>
      <c r="X124" s="1">
        <v>159018.93</v>
      </c>
      <c r="Y124">
        <v>0.85640000000000005</v>
      </c>
      <c r="Z124">
        <v>0.1016</v>
      </c>
      <c r="AA124">
        <v>4.2099999999999999E-2</v>
      </c>
      <c r="AB124">
        <v>0.14360000000000001</v>
      </c>
      <c r="AC124">
        <v>159.02000000000001</v>
      </c>
      <c r="AD124" s="1">
        <v>3917.67</v>
      </c>
      <c r="AE124">
        <v>461.69</v>
      </c>
      <c r="AF124" s="1">
        <v>150247.31</v>
      </c>
      <c r="AG124">
        <v>252</v>
      </c>
      <c r="AH124" s="1">
        <v>35865</v>
      </c>
      <c r="AI124" s="1">
        <v>63890</v>
      </c>
      <c r="AJ124">
        <v>36.799999999999997</v>
      </c>
      <c r="AK124">
        <v>23.48</v>
      </c>
      <c r="AL124">
        <v>29.31</v>
      </c>
      <c r="AM124">
        <v>3.9</v>
      </c>
      <c r="AN124" s="1">
        <v>3724.11</v>
      </c>
      <c r="AO124">
        <v>1.7685</v>
      </c>
      <c r="AP124" s="1">
        <v>1845.26</v>
      </c>
      <c r="AQ124" s="1">
        <v>2437.41</v>
      </c>
      <c r="AR124" s="1">
        <v>8769.23</v>
      </c>
      <c r="AS124">
        <v>965.25</v>
      </c>
      <c r="AT124">
        <v>417.58</v>
      </c>
      <c r="AU124" s="1">
        <v>14434.73</v>
      </c>
      <c r="AV124" s="1">
        <v>7249.39</v>
      </c>
      <c r="AW124">
        <v>0.40250000000000002</v>
      </c>
      <c r="AX124" s="1">
        <v>7034.07</v>
      </c>
      <c r="AY124">
        <v>0.39050000000000001</v>
      </c>
      <c r="AZ124" s="1">
        <v>1969.25</v>
      </c>
      <c r="BA124">
        <v>0.10929999999999999</v>
      </c>
      <c r="BB124" s="1">
        <v>1759.92</v>
      </c>
      <c r="BC124">
        <v>9.7699999999999995E-2</v>
      </c>
      <c r="BD124" s="1">
        <v>18012.63</v>
      </c>
      <c r="BE124" s="1">
        <v>6361.73</v>
      </c>
      <c r="BF124">
        <v>1.5629</v>
      </c>
      <c r="BG124">
        <v>0.55400000000000005</v>
      </c>
      <c r="BH124">
        <v>0.2505</v>
      </c>
      <c r="BI124">
        <v>0.15429999999999999</v>
      </c>
      <c r="BJ124">
        <v>3.27E-2</v>
      </c>
      <c r="BK124">
        <v>8.6E-3</v>
      </c>
    </row>
    <row r="125" spans="1:63" x14ac:dyDescent="0.25">
      <c r="A125" t="s">
        <v>125</v>
      </c>
      <c r="B125">
        <v>45344</v>
      </c>
      <c r="C125">
        <v>20</v>
      </c>
      <c r="D125">
        <v>36.92</v>
      </c>
      <c r="E125">
        <v>738.36</v>
      </c>
      <c r="F125">
        <v>551.41999999999996</v>
      </c>
      <c r="G125">
        <v>0</v>
      </c>
      <c r="H125">
        <v>0</v>
      </c>
      <c r="I125">
        <v>9.1000000000000004E-3</v>
      </c>
      <c r="J125">
        <v>0</v>
      </c>
      <c r="K125">
        <v>1.6299999999999999E-2</v>
      </c>
      <c r="L125">
        <v>0.91120000000000001</v>
      </c>
      <c r="M125">
        <v>6.3399999999999998E-2</v>
      </c>
      <c r="N125">
        <v>0.99119999999999997</v>
      </c>
      <c r="O125">
        <v>3.5999999999999999E-3</v>
      </c>
      <c r="P125">
        <v>0.21129999999999999</v>
      </c>
      <c r="Q125" s="1">
        <v>45669.16</v>
      </c>
      <c r="R125">
        <v>0.32650000000000001</v>
      </c>
      <c r="S125">
        <v>0.1837</v>
      </c>
      <c r="T125">
        <v>0.48980000000000001</v>
      </c>
      <c r="U125">
        <v>11</v>
      </c>
      <c r="V125" s="1">
        <v>55470.73</v>
      </c>
      <c r="W125">
        <v>63.08</v>
      </c>
      <c r="X125" s="1">
        <v>96526.53</v>
      </c>
      <c r="Y125">
        <v>0.72250000000000003</v>
      </c>
      <c r="Z125">
        <v>0.14480000000000001</v>
      </c>
      <c r="AA125">
        <v>0.1328</v>
      </c>
      <c r="AB125">
        <v>0.27750000000000002</v>
      </c>
      <c r="AC125">
        <v>96.53</v>
      </c>
      <c r="AD125" s="1">
        <v>3983.96</v>
      </c>
      <c r="AE125">
        <v>530.88</v>
      </c>
      <c r="AF125" s="1">
        <v>94808.08</v>
      </c>
      <c r="AG125">
        <v>71</v>
      </c>
      <c r="AH125" s="1">
        <v>29102</v>
      </c>
      <c r="AI125" s="1">
        <v>40246</v>
      </c>
      <c r="AJ125">
        <v>65.849999999999994</v>
      </c>
      <c r="AK125">
        <v>34.61</v>
      </c>
      <c r="AL125">
        <v>51.99</v>
      </c>
      <c r="AM125">
        <v>3.8</v>
      </c>
      <c r="AN125">
        <v>284.7</v>
      </c>
      <c r="AO125">
        <v>1.1132</v>
      </c>
      <c r="AP125" s="1">
        <v>2634.96</v>
      </c>
      <c r="AQ125" s="1">
        <v>2691.31</v>
      </c>
      <c r="AR125" s="1">
        <v>7581.7</v>
      </c>
      <c r="AS125">
        <v>998.27</v>
      </c>
      <c r="AT125">
        <v>161.08000000000001</v>
      </c>
      <c r="AU125" s="1">
        <v>14067.32</v>
      </c>
      <c r="AV125" s="1">
        <v>13328.08</v>
      </c>
      <c r="AW125">
        <v>0.66900000000000004</v>
      </c>
      <c r="AX125" s="1">
        <v>4615.8100000000004</v>
      </c>
      <c r="AY125">
        <v>0.23169999999999999</v>
      </c>
      <c r="AZ125" s="1">
        <v>1029.98</v>
      </c>
      <c r="BA125">
        <v>5.1700000000000003E-2</v>
      </c>
      <c r="BB125">
        <v>948.84</v>
      </c>
      <c r="BC125">
        <v>4.7600000000000003E-2</v>
      </c>
      <c r="BD125" s="1">
        <v>19922.71</v>
      </c>
      <c r="BE125" s="1">
        <v>7611.12</v>
      </c>
      <c r="BF125">
        <v>3.4796999999999998</v>
      </c>
      <c r="BG125">
        <v>0.5071</v>
      </c>
      <c r="BH125">
        <v>0.30809999999999998</v>
      </c>
      <c r="BI125">
        <v>0.126</v>
      </c>
      <c r="BJ125">
        <v>3.4799999999999998E-2</v>
      </c>
      <c r="BK125">
        <v>2.4E-2</v>
      </c>
    </row>
    <row r="126" spans="1:63" x14ac:dyDescent="0.25">
      <c r="A126" t="s">
        <v>126</v>
      </c>
      <c r="B126">
        <v>46433</v>
      </c>
      <c r="C126">
        <v>38</v>
      </c>
      <c r="D126">
        <v>22.7</v>
      </c>
      <c r="E126">
        <v>862.6</v>
      </c>
      <c r="F126" s="1">
        <v>1158.29</v>
      </c>
      <c r="G126">
        <v>0</v>
      </c>
      <c r="H126">
        <v>1.6999999999999999E-3</v>
      </c>
      <c r="I126">
        <v>0</v>
      </c>
      <c r="J126">
        <v>0</v>
      </c>
      <c r="K126">
        <v>3.5000000000000001E-3</v>
      </c>
      <c r="L126">
        <v>0.98270000000000002</v>
      </c>
      <c r="M126">
        <v>1.21E-2</v>
      </c>
      <c r="N126">
        <v>0.32190000000000002</v>
      </c>
      <c r="O126">
        <v>0</v>
      </c>
      <c r="P126">
        <v>0.1116</v>
      </c>
      <c r="Q126" s="1">
        <v>58374.18</v>
      </c>
      <c r="R126">
        <v>0.16250000000000001</v>
      </c>
      <c r="S126">
        <v>0.23749999999999999</v>
      </c>
      <c r="T126">
        <v>0.6</v>
      </c>
      <c r="U126">
        <v>10</v>
      </c>
      <c r="V126" s="1">
        <v>76919.53</v>
      </c>
      <c r="W126">
        <v>84.49</v>
      </c>
      <c r="X126" s="1">
        <v>154563.49</v>
      </c>
      <c r="Y126">
        <v>0.81559999999999999</v>
      </c>
      <c r="Z126">
        <v>7.8399999999999997E-2</v>
      </c>
      <c r="AA126">
        <v>0.106</v>
      </c>
      <c r="AB126">
        <v>0.18440000000000001</v>
      </c>
      <c r="AC126">
        <v>154.56</v>
      </c>
      <c r="AD126" s="1">
        <v>3549.86</v>
      </c>
      <c r="AE126">
        <v>464.63</v>
      </c>
      <c r="AF126" s="1">
        <v>97491.21</v>
      </c>
      <c r="AG126">
        <v>73</v>
      </c>
      <c r="AH126" s="1">
        <v>35007</v>
      </c>
      <c r="AI126" s="1">
        <v>57103</v>
      </c>
      <c r="AJ126">
        <v>30.3</v>
      </c>
      <c r="AK126">
        <v>22</v>
      </c>
      <c r="AL126">
        <v>23.11</v>
      </c>
      <c r="AM126">
        <v>3.2</v>
      </c>
      <c r="AN126" s="1">
        <v>1652.72</v>
      </c>
      <c r="AO126">
        <v>1.2665999999999999</v>
      </c>
      <c r="AP126" s="1">
        <v>1516.94</v>
      </c>
      <c r="AQ126" s="1">
        <v>2367.3000000000002</v>
      </c>
      <c r="AR126" s="1">
        <v>6227.03</v>
      </c>
      <c r="AS126">
        <v>730.36</v>
      </c>
      <c r="AT126">
        <v>339.54</v>
      </c>
      <c r="AU126" s="1">
        <v>11181.17</v>
      </c>
      <c r="AV126" s="1">
        <v>5741.35</v>
      </c>
      <c r="AW126">
        <v>0.42570000000000002</v>
      </c>
      <c r="AX126" s="1">
        <v>3446.39</v>
      </c>
      <c r="AY126">
        <v>0.2555</v>
      </c>
      <c r="AZ126" s="1">
        <v>3109.78</v>
      </c>
      <c r="BA126">
        <v>0.2306</v>
      </c>
      <c r="BB126" s="1">
        <v>1190.5</v>
      </c>
      <c r="BC126">
        <v>8.8300000000000003E-2</v>
      </c>
      <c r="BD126" s="1">
        <v>13488.02</v>
      </c>
      <c r="BE126" s="1">
        <v>8679.01</v>
      </c>
      <c r="BF126">
        <v>2.5211999999999999</v>
      </c>
      <c r="BG126">
        <v>0.55679999999999996</v>
      </c>
      <c r="BH126">
        <v>0.21609999999999999</v>
      </c>
      <c r="BI126">
        <v>0.17449999999999999</v>
      </c>
      <c r="BJ126">
        <v>4.1500000000000002E-2</v>
      </c>
      <c r="BK126">
        <v>1.11E-2</v>
      </c>
    </row>
    <row r="127" spans="1:63" x14ac:dyDescent="0.25">
      <c r="A127" t="s">
        <v>127</v>
      </c>
      <c r="B127">
        <v>49429</v>
      </c>
      <c r="C127">
        <v>104</v>
      </c>
      <c r="D127">
        <v>10.35</v>
      </c>
      <c r="E127" s="1">
        <v>1076.02</v>
      </c>
      <c r="F127">
        <v>952.5</v>
      </c>
      <c r="G127">
        <v>0</v>
      </c>
      <c r="H127">
        <v>1.1000000000000001E-3</v>
      </c>
      <c r="I127">
        <v>2.0999999999999999E-3</v>
      </c>
      <c r="J127">
        <v>1.1000000000000001E-3</v>
      </c>
      <c r="K127">
        <v>1.37E-2</v>
      </c>
      <c r="L127">
        <v>0.96109999999999995</v>
      </c>
      <c r="M127">
        <v>2.1000000000000001E-2</v>
      </c>
      <c r="N127">
        <v>0.29360000000000003</v>
      </c>
      <c r="O127">
        <v>0</v>
      </c>
      <c r="P127">
        <v>0.122</v>
      </c>
      <c r="Q127" s="1">
        <v>55986.720000000001</v>
      </c>
      <c r="R127">
        <v>0.19739999999999999</v>
      </c>
      <c r="S127">
        <v>0.1711</v>
      </c>
      <c r="T127">
        <v>0.63160000000000005</v>
      </c>
      <c r="U127">
        <v>10</v>
      </c>
      <c r="V127" s="1">
        <v>67655.149999999994</v>
      </c>
      <c r="W127">
        <v>102.64</v>
      </c>
      <c r="X127" s="1">
        <v>236054.29</v>
      </c>
      <c r="Y127">
        <v>0.50560000000000005</v>
      </c>
      <c r="Z127">
        <v>2.24E-2</v>
      </c>
      <c r="AA127">
        <v>0.47199999999999998</v>
      </c>
      <c r="AB127">
        <v>0.49440000000000001</v>
      </c>
      <c r="AC127">
        <v>236.05</v>
      </c>
      <c r="AD127" s="1">
        <v>8107.83</v>
      </c>
      <c r="AE127">
        <v>392.3</v>
      </c>
      <c r="AF127" s="1">
        <v>147249.37</v>
      </c>
      <c r="AG127">
        <v>244</v>
      </c>
      <c r="AH127" s="1">
        <v>33371</v>
      </c>
      <c r="AI127" s="1">
        <v>54768</v>
      </c>
      <c r="AJ127">
        <v>46.1</v>
      </c>
      <c r="AK127">
        <v>23.82</v>
      </c>
      <c r="AL127">
        <v>24.38</v>
      </c>
      <c r="AM127">
        <v>4.2</v>
      </c>
      <c r="AN127">
        <v>0</v>
      </c>
      <c r="AO127">
        <v>0.88200000000000001</v>
      </c>
      <c r="AP127" s="1">
        <v>1704.65</v>
      </c>
      <c r="AQ127" s="1">
        <v>2715.96</v>
      </c>
      <c r="AR127" s="1">
        <v>7691.88</v>
      </c>
      <c r="AS127">
        <v>639.62</v>
      </c>
      <c r="AT127">
        <v>357.14</v>
      </c>
      <c r="AU127" s="1">
        <v>13109.24</v>
      </c>
      <c r="AV127" s="1">
        <v>8831.9</v>
      </c>
      <c r="AW127">
        <v>0.51590000000000003</v>
      </c>
      <c r="AX127" s="1">
        <v>6218.15</v>
      </c>
      <c r="AY127">
        <v>0.36320000000000002</v>
      </c>
      <c r="AZ127">
        <v>803.59</v>
      </c>
      <c r="BA127">
        <v>4.6899999999999997E-2</v>
      </c>
      <c r="BB127" s="1">
        <v>1266.69</v>
      </c>
      <c r="BC127">
        <v>7.3999999999999996E-2</v>
      </c>
      <c r="BD127" s="1">
        <v>17120.330000000002</v>
      </c>
      <c r="BE127" s="1">
        <v>6938.21</v>
      </c>
      <c r="BF127">
        <v>2.2444999999999999</v>
      </c>
      <c r="BG127">
        <v>0.54190000000000005</v>
      </c>
      <c r="BH127">
        <v>0.2258</v>
      </c>
      <c r="BI127">
        <v>0.1812</v>
      </c>
      <c r="BJ127">
        <v>3.78E-2</v>
      </c>
      <c r="BK127">
        <v>1.32E-2</v>
      </c>
    </row>
    <row r="128" spans="1:63" x14ac:dyDescent="0.25">
      <c r="A128" t="s">
        <v>128</v>
      </c>
      <c r="B128">
        <v>50351</v>
      </c>
      <c r="C128">
        <v>128</v>
      </c>
      <c r="D128">
        <v>6.25</v>
      </c>
      <c r="E128">
        <v>800.33</v>
      </c>
      <c r="F128">
        <v>903.4</v>
      </c>
      <c r="G128">
        <v>1.1000000000000001E-3</v>
      </c>
      <c r="H128">
        <v>2.2000000000000001E-3</v>
      </c>
      <c r="I128">
        <v>6.6E-3</v>
      </c>
      <c r="J128">
        <v>1.1000000000000001E-3</v>
      </c>
      <c r="K128">
        <v>2.5499999999999998E-2</v>
      </c>
      <c r="L128">
        <v>0.94350000000000001</v>
      </c>
      <c r="M128">
        <v>1.9900000000000001E-2</v>
      </c>
      <c r="N128">
        <v>0.34789999999999999</v>
      </c>
      <c r="O128">
        <v>2.3E-3</v>
      </c>
      <c r="P128">
        <v>0.17349999999999999</v>
      </c>
      <c r="Q128" s="1">
        <v>56829.7</v>
      </c>
      <c r="R128">
        <v>0.21329999999999999</v>
      </c>
      <c r="S128">
        <v>0.2</v>
      </c>
      <c r="T128">
        <v>0.5867</v>
      </c>
      <c r="U128">
        <v>9</v>
      </c>
      <c r="V128" s="1">
        <v>75146.89</v>
      </c>
      <c r="W128">
        <v>86.87</v>
      </c>
      <c r="X128" s="1">
        <v>187889.23</v>
      </c>
      <c r="Y128">
        <v>0.78039999999999998</v>
      </c>
      <c r="Z128">
        <v>1.1599999999999999E-2</v>
      </c>
      <c r="AA128">
        <v>0.20810000000000001</v>
      </c>
      <c r="AB128">
        <v>0.21959999999999999</v>
      </c>
      <c r="AC128">
        <v>187.89</v>
      </c>
      <c r="AD128" s="1">
        <v>5447.3</v>
      </c>
      <c r="AE128">
        <v>550.36</v>
      </c>
      <c r="AF128" s="1">
        <v>236663.46</v>
      </c>
      <c r="AG128">
        <v>513</v>
      </c>
      <c r="AH128" s="1">
        <v>39224</v>
      </c>
      <c r="AI128" s="1">
        <v>64254</v>
      </c>
      <c r="AJ128">
        <v>36.700000000000003</v>
      </c>
      <c r="AK128">
        <v>26.97</v>
      </c>
      <c r="AL128">
        <v>26.93</v>
      </c>
      <c r="AM128">
        <v>5.2</v>
      </c>
      <c r="AN128" s="1">
        <v>1608.13</v>
      </c>
      <c r="AO128">
        <v>1.4854000000000001</v>
      </c>
      <c r="AP128" s="1">
        <v>1875.78</v>
      </c>
      <c r="AQ128" s="1">
        <v>1881.03</v>
      </c>
      <c r="AR128" s="1">
        <v>8082.96</v>
      </c>
      <c r="AS128">
        <v>855.39</v>
      </c>
      <c r="AT128">
        <v>223.38</v>
      </c>
      <c r="AU128" s="1">
        <v>12918.54</v>
      </c>
      <c r="AV128" s="1">
        <v>5856.99</v>
      </c>
      <c r="AW128">
        <v>0.38800000000000001</v>
      </c>
      <c r="AX128" s="1">
        <v>5682.13</v>
      </c>
      <c r="AY128">
        <v>0.37640000000000001</v>
      </c>
      <c r="AZ128" s="1">
        <v>2589.87</v>
      </c>
      <c r="BA128">
        <v>0.1716</v>
      </c>
      <c r="BB128">
        <v>965.94</v>
      </c>
      <c r="BC128">
        <v>6.4000000000000001E-2</v>
      </c>
      <c r="BD128" s="1">
        <v>15094.93</v>
      </c>
      <c r="BE128" s="1">
        <v>5171.01</v>
      </c>
      <c r="BF128">
        <v>1.5223</v>
      </c>
      <c r="BG128">
        <v>0.55510000000000004</v>
      </c>
      <c r="BH128">
        <v>0.2301</v>
      </c>
      <c r="BI128">
        <v>0.1089</v>
      </c>
      <c r="BJ128">
        <v>3.5000000000000003E-2</v>
      </c>
      <c r="BK128">
        <v>7.0800000000000002E-2</v>
      </c>
    </row>
    <row r="129" spans="1:63" x14ac:dyDescent="0.25">
      <c r="A129" t="s">
        <v>129</v>
      </c>
      <c r="B129">
        <v>49189</v>
      </c>
      <c r="C129">
        <v>74</v>
      </c>
      <c r="D129">
        <v>22.21</v>
      </c>
      <c r="E129" s="1">
        <v>1643.6</v>
      </c>
      <c r="F129" s="1">
        <v>1445.32</v>
      </c>
      <c r="G129">
        <v>2.0999999999999999E-3</v>
      </c>
      <c r="H129">
        <v>0</v>
      </c>
      <c r="I129">
        <v>1.11E-2</v>
      </c>
      <c r="J129">
        <v>0</v>
      </c>
      <c r="K129">
        <v>2.01E-2</v>
      </c>
      <c r="L129">
        <v>0.93149999999999999</v>
      </c>
      <c r="M129">
        <v>3.5299999999999998E-2</v>
      </c>
      <c r="N129">
        <v>0.2268</v>
      </c>
      <c r="O129">
        <v>2.2000000000000001E-3</v>
      </c>
      <c r="P129">
        <v>0.14019999999999999</v>
      </c>
      <c r="Q129" s="1">
        <v>56383.17</v>
      </c>
      <c r="R129">
        <v>0.24510000000000001</v>
      </c>
      <c r="S129">
        <v>0.1961</v>
      </c>
      <c r="T129">
        <v>0.55879999999999996</v>
      </c>
      <c r="U129">
        <v>14</v>
      </c>
      <c r="V129" s="1">
        <v>72284.710000000006</v>
      </c>
      <c r="W129">
        <v>112.86</v>
      </c>
      <c r="X129" s="1">
        <v>203243.98</v>
      </c>
      <c r="Y129">
        <v>0.87839999999999996</v>
      </c>
      <c r="Z129">
        <v>6.7100000000000007E-2</v>
      </c>
      <c r="AA129">
        <v>5.4399999999999997E-2</v>
      </c>
      <c r="AB129">
        <v>0.1216</v>
      </c>
      <c r="AC129">
        <v>203.24</v>
      </c>
      <c r="AD129" s="1">
        <v>5739.92</v>
      </c>
      <c r="AE129">
        <v>710.29</v>
      </c>
      <c r="AF129" s="1">
        <v>192680.44</v>
      </c>
      <c r="AG129">
        <v>429</v>
      </c>
      <c r="AH129" s="1">
        <v>38779</v>
      </c>
      <c r="AI129" s="1">
        <v>60047</v>
      </c>
      <c r="AJ129">
        <v>49.18</v>
      </c>
      <c r="AK129">
        <v>26.98</v>
      </c>
      <c r="AL129">
        <v>27.71</v>
      </c>
      <c r="AM129">
        <v>5.2</v>
      </c>
      <c r="AN129">
        <v>0</v>
      </c>
      <c r="AO129">
        <v>0.84519999999999995</v>
      </c>
      <c r="AP129" s="1">
        <v>1894.25</v>
      </c>
      <c r="AQ129" s="1">
        <v>2774.04</v>
      </c>
      <c r="AR129" s="1">
        <v>8044.16</v>
      </c>
      <c r="AS129">
        <v>481.92</v>
      </c>
      <c r="AT129">
        <v>38.97</v>
      </c>
      <c r="AU129" s="1">
        <v>13233.34</v>
      </c>
      <c r="AV129" s="1">
        <v>8173.15</v>
      </c>
      <c r="AW129">
        <v>0.50739999999999996</v>
      </c>
      <c r="AX129" s="1">
        <v>5443.41</v>
      </c>
      <c r="AY129">
        <v>0.33800000000000002</v>
      </c>
      <c r="AZ129" s="1">
        <v>1185.8</v>
      </c>
      <c r="BA129">
        <v>7.3599999999999999E-2</v>
      </c>
      <c r="BB129" s="1">
        <v>1304.5999999999999</v>
      </c>
      <c r="BC129">
        <v>8.1000000000000003E-2</v>
      </c>
      <c r="BD129" s="1">
        <v>16106.96</v>
      </c>
      <c r="BE129" s="1">
        <v>5954.55</v>
      </c>
      <c r="BF129">
        <v>1.1357999999999999</v>
      </c>
      <c r="BG129">
        <v>0.57720000000000005</v>
      </c>
      <c r="BH129">
        <v>0.2727</v>
      </c>
      <c r="BI129">
        <v>0.10630000000000001</v>
      </c>
      <c r="BJ129">
        <v>2.92E-2</v>
      </c>
      <c r="BK129">
        <v>1.46E-2</v>
      </c>
    </row>
    <row r="130" spans="1:63" x14ac:dyDescent="0.25">
      <c r="A130" t="s">
        <v>130</v>
      </c>
      <c r="B130">
        <v>45351</v>
      </c>
      <c r="C130">
        <v>45</v>
      </c>
      <c r="D130">
        <v>20.02</v>
      </c>
      <c r="E130">
        <v>900.95</v>
      </c>
      <c r="F130" s="1">
        <v>1063.6199999999999</v>
      </c>
      <c r="G130">
        <v>8.9999999999999998E-4</v>
      </c>
      <c r="H130">
        <v>8.9999999999999998E-4</v>
      </c>
      <c r="I130">
        <v>6.6E-3</v>
      </c>
      <c r="J130">
        <v>0</v>
      </c>
      <c r="K130">
        <v>3.8E-3</v>
      </c>
      <c r="L130">
        <v>0.97460000000000002</v>
      </c>
      <c r="M130">
        <v>1.32E-2</v>
      </c>
      <c r="N130">
        <v>0.99380000000000002</v>
      </c>
      <c r="O130">
        <v>0</v>
      </c>
      <c r="P130">
        <v>0.1857</v>
      </c>
      <c r="Q130" s="1">
        <v>61121.9</v>
      </c>
      <c r="R130">
        <v>5.1299999999999998E-2</v>
      </c>
      <c r="S130">
        <v>0.2051</v>
      </c>
      <c r="T130">
        <v>0.74360000000000004</v>
      </c>
      <c r="U130">
        <v>10</v>
      </c>
      <c r="V130" s="1">
        <v>94774.1</v>
      </c>
      <c r="W130">
        <v>87.42</v>
      </c>
      <c r="X130" s="1">
        <v>152534.59</v>
      </c>
      <c r="Y130">
        <v>0.43930000000000002</v>
      </c>
      <c r="Z130">
        <v>6.5500000000000003E-2</v>
      </c>
      <c r="AA130">
        <v>0.49530000000000002</v>
      </c>
      <c r="AB130">
        <v>0.56069999999999998</v>
      </c>
      <c r="AC130">
        <v>152.53</v>
      </c>
      <c r="AD130" s="1">
        <v>3709.95</v>
      </c>
      <c r="AE130">
        <v>252.7</v>
      </c>
      <c r="AF130" s="1">
        <v>80852.86</v>
      </c>
      <c r="AG130">
        <v>45</v>
      </c>
      <c r="AH130" s="1">
        <v>32962</v>
      </c>
      <c r="AI130" s="1">
        <v>42457</v>
      </c>
      <c r="AJ130">
        <v>26.6</v>
      </c>
      <c r="AK130">
        <v>22</v>
      </c>
      <c r="AL130">
        <v>22.67</v>
      </c>
      <c r="AM130">
        <v>4.2</v>
      </c>
      <c r="AN130">
        <v>0</v>
      </c>
      <c r="AO130">
        <v>0.65059999999999996</v>
      </c>
      <c r="AP130" s="1">
        <v>1781.01</v>
      </c>
      <c r="AQ130" s="1">
        <v>2706.93</v>
      </c>
      <c r="AR130" s="1">
        <v>7675.89</v>
      </c>
      <c r="AS130">
        <v>587.39</v>
      </c>
      <c r="AT130">
        <v>752.44</v>
      </c>
      <c r="AU130" s="1">
        <v>13503.66</v>
      </c>
      <c r="AV130" s="1">
        <v>9959.52</v>
      </c>
      <c r="AW130">
        <v>0.59160000000000001</v>
      </c>
      <c r="AX130" s="1">
        <v>2599.86</v>
      </c>
      <c r="AY130">
        <v>0.15440000000000001</v>
      </c>
      <c r="AZ130" s="1">
        <v>2151.54</v>
      </c>
      <c r="BA130">
        <v>0.1278</v>
      </c>
      <c r="BB130" s="1">
        <v>2123.29</v>
      </c>
      <c r="BC130">
        <v>0.12609999999999999</v>
      </c>
      <c r="BD130" s="1">
        <v>16834.21</v>
      </c>
      <c r="BE130" s="1">
        <v>11170.34</v>
      </c>
      <c r="BF130">
        <v>6.0812999999999997</v>
      </c>
      <c r="BG130">
        <v>0.50600000000000001</v>
      </c>
      <c r="BH130">
        <v>0.253</v>
      </c>
      <c r="BI130">
        <v>0.18759999999999999</v>
      </c>
      <c r="BJ130">
        <v>3.9300000000000002E-2</v>
      </c>
      <c r="BK130">
        <v>1.41E-2</v>
      </c>
    </row>
    <row r="131" spans="1:63" x14ac:dyDescent="0.25">
      <c r="A131" t="s">
        <v>131</v>
      </c>
      <c r="B131">
        <v>43836</v>
      </c>
      <c r="C131">
        <v>10</v>
      </c>
      <c r="D131">
        <v>413.26</v>
      </c>
      <c r="E131" s="1">
        <v>4132.57</v>
      </c>
      <c r="F131" s="1">
        <v>4027.71</v>
      </c>
      <c r="G131">
        <v>9.11E-2</v>
      </c>
      <c r="H131">
        <v>0</v>
      </c>
      <c r="I131">
        <v>5.8799999999999998E-2</v>
      </c>
      <c r="J131">
        <v>1.5E-3</v>
      </c>
      <c r="K131">
        <v>2.93E-2</v>
      </c>
      <c r="L131">
        <v>0.75819999999999999</v>
      </c>
      <c r="M131">
        <v>6.1100000000000002E-2</v>
      </c>
      <c r="N131">
        <v>0.47320000000000001</v>
      </c>
      <c r="O131">
        <v>5.33E-2</v>
      </c>
      <c r="P131">
        <v>0.14219999999999999</v>
      </c>
      <c r="Q131" s="1">
        <v>65300.99</v>
      </c>
      <c r="R131">
        <v>8.1100000000000005E-2</v>
      </c>
      <c r="S131">
        <v>0.29049999999999998</v>
      </c>
      <c r="T131">
        <v>0.62839999999999996</v>
      </c>
      <c r="U131">
        <v>34</v>
      </c>
      <c r="V131" s="1">
        <v>76837.179999999993</v>
      </c>
      <c r="W131">
        <v>121.53</v>
      </c>
      <c r="X131" s="1">
        <v>212477.22</v>
      </c>
      <c r="Y131">
        <v>0.78480000000000005</v>
      </c>
      <c r="Z131">
        <v>0.2082</v>
      </c>
      <c r="AA131">
        <v>6.8999999999999999E-3</v>
      </c>
      <c r="AB131">
        <v>0.2152</v>
      </c>
      <c r="AC131">
        <v>212.48</v>
      </c>
      <c r="AD131" s="1">
        <v>9320.2800000000007</v>
      </c>
      <c r="AE131">
        <v>935.39</v>
      </c>
      <c r="AF131" s="1">
        <v>176494.74</v>
      </c>
      <c r="AG131">
        <v>377</v>
      </c>
      <c r="AH131" s="1">
        <v>37152</v>
      </c>
      <c r="AI131" s="1">
        <v>53783</v>
      </c>
      <c r="AJ131">
        <v>77.3</v>
      </c>
      <c r="AK131">
        <v>42.12</v>
      </c>
      <c r="AL131">
        <v>49.33</v>
      </c>
      <c r="AM131">
        <v>4.9000000000000004</v>
      </c>
      <c r="AN131">
        <v>0</v>
      </c>
      <c r="AO131">
        <v>1.1017999999999999</v>
      </c>
      <c r="AP131" s="1">
        <v>1374.71</v>
      </c>
      <c r="AQ131" s="1">
        <v>1772.9</v>
      </c>
      <c r="AR131" s="1">
        <v>8401.98</v>
      </c>
      <c r="AS131">
        <v>906.91</v>
      </c>
      <c r="AT131">
        <v>424.5</v>
      </c>
      <c r="AU131" s="1">
        <v>12881</v>
      </c>
      <c r="AV131" s="1">
        <v>5119.4799999999996</v>
      </c>
      <c r="AW131">
        <v>0.30570000000000003</v>
      </c>
      <c r="AX131" s="1">
        <v>8663.06</v>
      </c>
      <c r="AY131">
        <v>0.51729999999999998</v>
      </c>
      <c r="AZ131" s="1">
        <v>1665.57</v>
      </c>
      <c r="BA131">
        <v>9.9500000000000005E-2</v>
      </c>
      <c r="BB131" s="1">
        <v>1298.97</v>
      </c>
      <c r="BC131">
        <v>7.7600000000000002E-2</v>
      </c>
      <c r="BD131" s="1">
        <v>16747.080000000002</v>
      </c>
      <c r="BE131" s="1">
        <v>3598.19</v>
      </c>
      <c r="BF131">
        <v>0.62350000000000005</v>
      </c>
      <c r="BG131">
        <v>0.58960000000000001</v>
      </c>
      <c r="BH131">
        <v>0.24060000000000001</v>
      </c>
      <c r="BI131">
        <v>0.13189999999999999</v>
      </c>
      <c r="BJ131">
        <v>2.4500000000000001E-2</v>
      </c>
      <c r="BK131">
        <v>1.3299999999999999E-2</v>
      </c>
    </row>
    <row r="132" spans="1:63" x14ac:dyDescent="0.25">
      <c r="A132" t="s">
        <v>132</v>
      </c>
      <c r="B132">
        <v>46557</v>
      </c>
      <c r="C132">
        <v>11</v>
      </c>
      <c r="D132">
        <v>73.55</v>
      </c>
      <c r="E132">
        <v>809.1</v>
      </c>
      <c r="F132">
        <v>806.24</v>
      </c>
      <c r="G132">
        <v>2.23E-2</v>
      </c>
      <c r="H132">
        <v>0</v>
      </c>
      <c r="I132">
        <v>3.85E-2</v>
      </c>
      <c r="J132">
        <v>0</v>
      </c>
      <c r="K132">
        <v>4.8399999999999999E-2</v>
      </c>
      <c r="L132">
        <v>0.85860000000000003</v>
      </c>
      <c r="M132">
        <v>3.2300000000000002E-2</v>
      </c>
      <c r="N132">
        <v>0.2442</v>
      </c>
      <c r="O132">
        <v>5.0000000000000001E-3</v>
      </c>
      <c r="P132">
        <v>9.64E-2</v>
      </c>
      <c r="Q132" s="1">
        <v>79409.3</v>
      </c>
      <c r="R132">
        <v>9.3299999999999994E-2</v>
      </c>
      <c r="S132">
        <v>0.25330000000000003</v>
      </c>
      <c r="T132">
        <v>0.65329999999999999</v>
      </c>
      <c r="U132">
        <v>13</v>
      </c>
      <c r="V132" s="1">
        <v>80166.77</v>
      </c>
      <c r="W132">
        <v>61.13</v>
      </c>
      <c r="X132" s="1">
        <v>488815.07</v>
      </c>
      <c r="Y132">
        <v>0.26779999999999998</v>
      </c>
      <c r="Z132">
        <v>0.53520000000000001</v>
      </c>
      <c r="AA132">
        <v>0.19689999999999999</v>
      </c>
      <c r="AB132">
        <v>0.73219999999999996</v>
      </c>
      <c r="AC132">
        <v>488.82</v>
      </c>
      <c r="AD132" s="1">
        <v>16476.18</v>
      </c>
      <c r="AE132">
        <v>541.21</v>
      </c>
      <c r="AF132" s="1">
        <v>466185.06</v>
      </c>
      <c r="AG132">
        <v>602</v>
      </c>
      <c r="AH132" s="1">
        <v>40229</v>
      </c>
      <c r="AI132" s="1">
        <v>70894</v>
      </c>
      <c r="AJ132">
        <v>37.700000000000003</v>
      </c>
      <c r="AK132">
        <v>30.18</v>
      </c>
      <c r="AL132">
        <v>34</v>
      </c>
      <c r="AM132">
        <v>4.0999999999999996</v>
      </c>
      <c r="AN132">
        <v>0</v>
      </c>
      <c r="AO132">
        <v>0.71350000000000002</v>
      </c>
      <c r="AP132" s="1">
        <v>3177.73</v>
      </c>
      <c r="AQ132" s="1">
        <v>3212.16</v>
      </c>
      <c r="AR132" s="1">
        <v>10183.52</v>
      </c>
      <c r="AS132" s="1">
        <v>1139.22</v>
      </c>
      <c r="AT132">
        <v>626.35</v>
      </c>
      <c r="AU132" s="1">
        <v>18338.990000000002</v>
      </c>
      <c r="AV132" s="1">
        <v>4143.45</v>
      </c>
      <c r="AW132">
        <v>0.1928</v>
      </c>
      <c r="AX132" s="1">
        <v>14954.48</v>
      </c>
      <c r="AY132">
        <v>0.69589999999999996</v>
      </c>
      <c r="AZ132" s="1">
        <v>1910.61</v>
      </c>
      <c r="BA132">
        <v>8.8900000000000007E-2</v>
      </c>
      <c r="BB132">
        <v>481.17</v>
      </c>
      <c r="BC132">
        <v>2.24E-2</v>
      </c>
      <c r="BD132" s="1">
        <v>21489.71</v>
      </c>
      <c r="BE132">
        <v>530.02</v>
      </c>
      <c r="BF132">
        <v>9.9299999999999999E-2</v>
      </c>
      <c r="BG132">
        <v>0.52490000000000003</v>
      </c>
      <c r="BH132">
        <v>0.20580000000000001</v>
      </c>
      <c r="BI132">
        <v>0.21240000000000001</v>
      </c>
      <c r="BJ132">
        <v>4.2599999999999999E-2</v>
      </c>
      <c r="BK132">
        <v>1.43E-2</v>
      </c>
    </row>
    <row r="133" spans="1:63" x14ac:dyDescent="0.25">
      <c r="A133" t="s">
        <v>133</v>
      </c>
      <c r="B133">
        <v>50542</v>
      </c>
      <c r="C133">
        <v>43</v>
      </c>
      <c r="D133">
        <v>19.829999999999998</v>
      </c>
      <c r="E133">
        <v>852.9</v>
      </c>
      <c r="F133">
        <v>891.68</v>
      </c>
      <c r="G133">
        <v>1.35E-2</v>
      </c>
      <c r="H133">
        <v>0</v>
      </c>
      <c r="I133">
        <v>2.0199999999999999E-2</v>
      </c>
      <c r="J133">
        <v>0</v>
      </c>
      <c r="K133">
        <v>5.16E-2</v>
      </c>
      <c r="L133">
        <v>0.90010000000000001</v>
      </c>
      <c r="M133">
        <v>1.46E-2</v>
      </c>
      <c r="N133">
        <v>0.16650000000000001</v>
      </c>
      <c r="O133">
        <v>3.5299999999999998E-2</v>
      </c>
      <c r="P133">
        <v>0.1042</v>
      </c>
      <c r="Q133" s="1">
        <v>55725.66</v>
      </c>
      <c r="R133">
        <v>0.1</v>
      </c>
      <c r="S133">
        <v>0.2286</v>
      </c>
      <c r="T133">
        <v>0.6714</v>
      </c>
      <c r="U133">
        <v>10</v>
      </c>
      <c r="V133" s="1">
        <v>71838.509999999995</v>
      </c>
      <c r="W133">
        <v>83.57</v>
      </c>
      <c r="X133" s="1">
        <v>232250.35</v>
      </c>
      <c r="Y133">
        <v>0.81579999999999997</v>
      </c>
      <c r="Z133">
        <v>0.15129999999999999</v>
      </c>
      <c r="AA133">
        <v>3.2899999999999999E-2</v>
      </c>
      <c r="AB133">
        <v>0.1842</v>
      </c>
      <c r="AC133">
        <v>232.25</v>
      </c>
      <c r="AD133" s="1">
        <v>5347.34</v>
      </c>
      <c r="AE133">
        <v>675.7</v>
      </c>
      <c r="AF133" s="1">
        <v>206833.68</v>
      </c>
      <c r="AG133">
        <v>470</v>
      </c>
      <c r="AH133" s="1">
        <v>34585</v>
      </c>
      <c r="AI133" s="1">
        <v>63086</v>
      </c>
      <c r="AJ133">
        <v>45.45</v>
      </c>
      <c r="AK133">
        <v>22</v>
      </c>
      <c r="AL133">
        <v>23.67</v>
      </c>
      <c r="AM133">
        <v>4</v>
      </c>
      <c r="AN133" s="1">
        <v>1678.36</v>
      </c>
      <c r="AO133">
        <v>1.1392</v>
      </c>
      <c r="AP133" s="1">
        <v>1609.99</v>
      </c>
      <c r="AQ133" s="1">
        <v>1961.71</v>
      </c>
      <c r="AR133" s="1">
        <v>6694.11</v>
      </c>
      <c r="AS133">
        <v>552.91999999999996</v>
      </c>
      <c r="AT133">
        <v>310.54000000000002</v>
      </c>
      <c r="AU133" s="1">
        <v>11129.27</v>
      </c>
      <c r="AV133" s="1">
        <v>4500.75</v>
      </c>
      <c r="AW133">
        <v>0.35320000000000001</v>
      </c>
      <c r="AX133" s="1">
        <v>5681.52</v>
      </c>
      <c r="AY133">
        <v>0.44590000000000002</v>
      </c>
      <c r="AZ133" s="1">
        <v>1119.92</v>
      </c>
      <c r="BA133">
        <v>8.7900000000000006E-2</v>
      </c>
      <c r="BB133" s="1">
        <v>1440.54</v>
      </c>
      <c r="BC133">
        <v>0.113</v>
      </c>
      <c r="BD133" s="1">
        <v>12742.73</v>
      </c>
      <c r="BE133" s="1">
        <v>4564.6499999999996</v>
      </c>
      <c r="BF133">
        <v>1.0054000000000001</v>
      </c>
      <c r="BG133">
        <v>0.57999999999999996</v>
      </c>
      <c r="BH133">
        <v>0.25490000000000002</v>
      </c>
      <c r="BI133">
        <v>0.11940000000000001</v>
      </c>
      <c r="BJ133">
        <v>2.93E-2</v>
      </c>
      <c r="BK133">
        <v>1.6299999999999999E-2</v>
      </c>
    </row>
    <row r="134" spans="1:63" x14ac:dyDescent="0.25">
      <c r="A134" t="s">
        <v>134</v>
      </c>
      <c r="B134">
        <v>48934</v>
      </c>
      <c r="C134">
        <v>21</v>
      </c>
      <c r="D134">
        <v>21.11</v>
      </c>
      <c r="E134">
        <v>443.27</v>
      </c>
      <c r="F134">
        <v>525.38</v>
      </c>
      <c r="G134">
        <v>5.7000000000000002E-3</v>
      </c>
      <c r="H134">
        <v>0</v>
      </c>
      <c r="I134">
        <v>0</v>
      </c>
      <c r="J134">
        <v>0</v>
      </c>
      <c r="K134">
        <v>3.6200000000000003E-2</v>
      </c>
      <c r="L134">
        <v>0.93899999999999995</v>
      </c>
      <c r="M134">
        <v>1.9E-2</v>
      </c>
      <c r="N134">
        <v>0.25190000000000001</v>
      </c>
      <c r="O134">
        <v>3.8E-3</v>
      </c>
      <c r="P134">
        <v>0.186</v>
      </c>
      <c r="Q134" s="1">
        <v>76514.789999999994</v>
      </c>
      <c r="R134">
        <v>0.2407</v>
      </c>
      <c r="S134">
        <v>0.14810000000000001</v>
      </c>
      <c r="T134">
        <v>0.61109999999999998</v>
      </c>
      <c r="U134">
        <v>5</v>
      </c>
      <c r="V134" s="1">
        <v>97448.8</v>
      </c>
      <c r="W134">
        <v>86.6</v>
      </c>
      <c r="X134" s="1">
        <v>1152367.27</v>
      </c>
      <c r="Y134">
        <v>0.88700000000000001</v>
      </c>
      <c r="Z134">
        <v>8.8499999999999995E-2</v>
      </c>
      <c r="AA134">
        <v>2.4500000000000001E-2</v>
      </c>
      <c r="AB134">
        <v>0.113</v>
      </c>
      <c r="AC134" s="1">
        <v>1152.3699999999999</v>
      </c>
      <c r="AD134" s="1">
        <v>26795.78</v>
      </c>
      <c r="AE134" s="1">
        <v>2378.3200000000002</v>
      </c>
      <c r="AF134" s="1">
        <v>976217.67</v>
      </c>
      <c r="AG134">
        <v>607</v>
      </c>
      <c r="AH134" s="1">
        <v>35382</v>
      </c>
      <c r="AI134" s="1">
        <v>69129</v>
      </c>
      <c r="AJ134">
        <v>47.35</v>
      </c>
      <c r="AK134">
        <v>22.64</v>
      </c>
      <c r="AL134">
        <v>22.71</v>
      </c>
      <c r="AM134">
        <v>5.0999999999999996</v>
      </c>
      <c r="AN134">
        <v>0</v>
      </c>
      <c r="AO134">
        <v>2.5537999999999998</v>
      </c>
      <c r="AP134" s="1">
        <v>3034.62</v>
      </c>
      <c r="AQ134" s="1">
        <v>3028.12</v>
      </c>
      <c r="AR134" s="1">
        <v>11488.7</v>
      </c>
      <c r="AS134" s="1">
        <v>1007.55</v>
      </c>
      <c r="AT134">
        <v>673.31</v>
      </c>
      <c r="AU134" s="1">
        <v>19232.310000000001</v>
      </c>
      <c r="AV134" s="1">
        <v>3549.33</v>
      </c>
      <c r="AW134">
        <v>0.14000000000000001</v>
      </c>
      <c r="AX134" s="1">
        <v>18476.29</v>
      </c>
      <c r="AY134">
        <v>0.72870000000000001</v>
      </c>
      <c r="AZ134" s="1">
        <v>1877.14</v>
      </c>
      <c r="BA134">
        <v>7.3999999999999996E-2</v>
      </c>
      <c r="BB134" s="1">
        <v>1451.24</v>
      </c>
      <c r="BC134">
        <v>5.7200000000000001E-2</v>
      </c>
      <c r="BD134" s="1">
        <v>25354</v>
      </c>
      <c r="BE134" s="1">
        <v>2049.87</v>
      </c>
      <c r="BF134">
        <v>0.22739999999999999</v>
      </c>
      <c r="BG134">
        <v>0.58050000000000002</v>
      </c>
      <c r="BH134">
        <v>0.2225</v>
      </c>
      <c r="BI134">
        <v>0.1159</v>
      </c>
      <c r="BJ134">
        <v>5.3900000000000003E-2</v>
      </c>
      <c r="BK134">
        <v>2.7300000000000001E-2</v>
      </c>
    </row>
    <row r="135" spans="1:63" x14ac:dyDescent="0.25">
      <c r="A135" t="s">
        <v>135</v>
      </c>
      <c r="B135">
        <v>47837</v>
      </c>
      <c r="C135">
        <v>78</v>
      </c>
      <c r="D135">
        <v>7.25</v>
      </c>
      <c r="E135">
        <v>565.38</v>
      </c>
      <c r="F135">
        <v>580.66</v>
      </c>
      <c r="G135">
        <v>1.6999999999999999E-3</v>
      </c>
      <c r="H135">
        <v>0</v>
      </c>
      <c r="I135">
        <v>5.1999999999999998E-3</v>
      </c>
      <c r="J135">
        <v>1.03E-2</v>
      </c>
      <c r="K135">
        <v>3.7900000000000003E-2</v>
      </c>
      <c r="L135">
        <v>0.88119999999999998</v>
      </c>
      <c r="M135">
        <v>6.3700000000000007E-2</v>
      </c>
      <c r="N135">
        <v>0.43130000000000002</v>
      </c>
      <c r="O135">
        <v>1.6400000000000001E-2</v>
      </c>
      <c r="P135">
        <v>0.13489999999999999</v>
      </c>
      <c r="Q135" s="1">
        <v>52740.2</v>
      </c>
      <c r="R135">
        <v>0.14000000000000001</v>
      </c>
      <c r="S135">
        <v>0.34</v>
      </c>
      <c r="T135">
        <v>0.52</v>
      </c>
      <c r="U135">
        <v>6</v>
      </c>
      <c r="V135" s="1">
        <v>68553.33</v>
      </c>
      <c r="W135">
        <v>89.53</v>
      </c>
      <c r="X135" s="1">
        <v>159796.74</v>
      </c>
      <c r="Y135">
        <v>0.8881</v>
      </c>
      <c r="Z135">
        <v>6.4100000000000004E-2</v>
      </c>
      <c r="AA135">
        <v>4.7699999999999999E-2</v>
      </c>
      <c r="AB135">
        <v>0.1119</v>
      </c>
      <c r="AC135">
        <v>159.80000000000001</v>
      </c>
      <c r="AD135" s="1">
        <v>3732.63</v>
      </c>
      <c r="AE135">
        <v>408.33</v>
      </c>
      <c r="AF135" s="1">
        <v>135885.10999999999</v>
      </c>
      <c r="AG135">
        <v>194</v>
      </c>
      <c r="AH135" s="1">
        <v>30913</v>
      </c>
      <c r="AI135" s="1">
        <v>49034</v>
      </c>
      <c r="AJ135">
        <v>47.4</v>
      </c>
      <c r="AK135">
        <v>22</v>
      </c>
      <c r="AL135">
        <v>24.28</v>
      </c>
      <c r="AM135">
        <v>4.0999999999999996</v>
      </c>
      <c r="AN135" s="1">
        <v>1930.09</v>
      </c>
      <c r="AO135">
        <v>2.1105999999999998</v>
      </c>
      <c r="AP135" s="1">
        <v>1888.06</v>
      </c>
      <c r="AQ135" s="1">
        <v>3186.5</v>
      </c>
      <c r="AR135" s="1">
        <v>7054.23</v>
      </c>
      <c r="AS135" s="1">
        <v>1139.04</v>
      </c>
      <c r="AT135">
        <v>702.09</v>
      </c>
      <c r="AU135" s="1">
        <v>13969.92</v>
      </c>
      <c r="AV135" s="1">
        <v>7746.58</v>
      </c>
      <c r="AW135">
        <v>0.48499999999999999</v>
      </c>
      <c r="AX135" s="1">
        <v>4933.9399999999996</v>
      </c>
      <c r="AY135">
        <v>0.30890000000000001</v>
      </c>
      <c r="AZ135" s="1">
        <v>1696.2</v>
      </c>
      <c r="BA135">
        <v>0.1062</v>
      </c>
      <c r="BB135" s="1">
        <v>1596.19</v>
      </c>
      <c r="BC135">
        <v>9.9900000000000003E-2</v>
      </c>
      <c r="BD135" s="1">
        <v>15972.91</v>
      </c>
      <c r="BE135" s="1">
        <v>6979.8</v>
      </c>
      <c r="BF135">
        <v>2.8715000000000002</v>
      </c>
      <c r="BG135">
        <v>0.56610000000000005</v>
      </c>
      <c r="BH135">
        <v>0.2429</v>
      </c>
      <c r="BI135">
        <v>0.1358</v>
      </c>
      <c r="BJ135">
        <v>3.2099999999999997E-2</v>
      </c>
      <c r="BK135">
        <v>2.3099999999999999E-2</v>
      </c>
    </row>
    <row r="136" spans="1:63" x14ac:dyDescent="0.25">
      <c r="A136" t="s">
        <v>136</v>
      </c>
      <c r="B136">
        <v>47928</v>
      </c>
      <c r="C136">
        <v>48</v>
      </c>
      <c r="D136">
        <v>20.61</v>
      </c>
      <c r="E136">
        <v>989.06</v>
      </c>
      <c r="F136" s="1">
        <v>1110.81</v>
      </c>
      <c r="G136">
        <v>0</v>
      </c>
      <c r="H136">
        <v>0</v>
      </c>
      <c r="I136">
        <v>3.5999999999999999E-3</v>
      </c>
      <c r="J136">
        <v>0</v>
      </c>
      <c r="K136">
        <v>6.3E-3</v>
      </c>
      <c r="L136">
        <v>0.98199999999999998</v>
      </c>
      <c r="M136">
        <v>8.0999999999999996E-3</v>
      </c>
      <c r="N136">
        <v>1</v>
      </c>
      <c r="O136">
        <v>0</v>
      </c>
      <c r="P136">
        <v>0.21360000000000001</v>
      </c>
      <c r="Q136" s="1">
        <v>57276.98</v>
      </c>
      <c r="R136">
        <v>0.1125</v>
      </c>
      <c r="S136">
        <v>0.15</v>
      </c>
      <c r="T136">
        <v>0.73750000000000004</v>
      </c>
      <c r="U136">
        <v>13</v>
      </c>
      <c r="V136" s="1">
        <v>74431</v>
      </c>
      <c r="W136">
        <v>72.36</v>
      </c>
      <c r="X136" s="1">
        <v>87508.44</v>
      </c>
      <c r="Y136">
        <v>0.83840000000000003</v>
      </c>
      <c r="Z136">
        <v>3.7900000000000003E-2</v>
      </c>
      <c r="AA136">
        <v>0.1237</v>
      </c>
      <c r="AB136">
        <v>0.16159999999999999</v>
      </c>
      <c r="AC136">
        <v>87.51</v>
      </c>
      <c r="AD136" s="1">
        <v>1944.28</v>
      </c>
      <c r="AE136">
        <v>258.77</v>
      </c>
      <c r="AF136" s="1">
        <v>69341.87</v>
      </c>
      <c r="AG136">
        <v>30</v>
      </c>
      <c r="AH136" s="1">
        <v>32014</v>
      </c>
      <c r="AI136" s="1">
        <v>48344</v>
      </c>
      <c r="AJ136">
        <v>23</v>
      </c>
      <c r="AK136">
        <v>22.1</v>
      </c>
      <c r="AL136">
        <v>22.27</v>
      </c>
      <c r="AM136">
        <v>4.5999999999999996</v>
      </c>
      <c r="AN136">
        <v>0</v>
      </c>
      <c r="AO136">
        <v>0.72799999999999998</v>
      </c>
      <c r="AP136" s="1">
        <v>1718.94</v>
      </c>
      <c r="AQ136" s="1">
        <v>2743.96</v>
      </c>
      <c r="AR136" s="1">
        <v>8363.26</v>
      </c>
      <c r="AS136">
        <v>626.19000000000005</v>
      </c>
      <c r="AT136">
        <v>253.53</v>
      </c>
      <c r="AU136" s="1">
        <v>13705.89</v>
      </c>
      <c r="AV136" s="1">
        <v>10873.35</v>
      </c>
      <c r="AW136">
        <v>0.68710000000000004</v>
      </c>
      <c r="AX136" s="1">
        <v>1372.83</v>
      </c>
      <c r="AY136">
        <v>8.6699999999999999E-2</v>
      </c>
      <c r="AZ136" s="1">
        <v>1863.33</v>
      </c>
      <c r="BA136">
        <v>0.1177</v>
      </c>
      <c r="BB136" s="1">
        <v>1715.96</v>
      </c>
      <c r="BC136">
        <v>0.1084</v>
      </c>
      <c r="BD136" s="1">
        <v>15825.47</v>
      </c>
      <c r="BE136" s="1">
        <v>12709.76</v>
      </c>
      <c r="BF136">
        <v>5.9497</v>
      </c>
      <c r="BG136">
        <v>0.57709999999999995</v>
      </c>
      <c r="BH136">
        <v>0.22969999999999999</v>
      </c>
      <c r="BI136">
        <v>9.2299999999999993E-2</v>
      </c>
      <c r="BJ136">
        <v>6.4899999999999999E-2</v>
      </c>
      <c r="BK136">
        <v>3.5900000000000001E-2</v>
      </c>
    </row>
    <row r="137" spans="1:63" x14ac:dyDescent="0.25">
      <c r="A137" t="s">
        <v>137</v>
      </c>
      <c r="B137">
        <v>43844</v>
      </c>
      <c r="C137">
        <v>49</v>
      </c>
      <c r="D137">
        <v>450.89</v>
      </c>
      <c r="E137" s="1">
        <v>22093.82</v>
      </c>
      <c r="F137" s="1">
        <v>11812.5</v>
      </c>
      <c r="G137">
        <v>3.5999999999999999E-3</v>
      </c>
      <c r="H137">
        <v>5.9999999999999995E-4</v>
      </c>
      <c r="I137">
        <v>0.65110000000000001</v>
      </c>
      <c r="J137">
        <v>1.1000000000000001E-3</v>
      </c>
      <c r="K137">
        <v>6.5600000000000006E-2</v>
      </c>
      <c r="L137">
        <v>0.22850000000000001</v>
      </c>
      <c r="M137">
        <v>4.9500000000000002E-2</v>
      </c>
      <c r="N137">
        <v>0.82040000000000002</v>
      </c>
      <c r="O137">
        <v>0.1099</v>
      </c>
      <c r="P137">
        <v>0.1784</v>
      </c>
      <c r="Q137" s="1">
        <v>51353.37</v>
      </c>
      <c r="R137">
        <v>0.23680000000000001</v>
      </c>
      <c r="S137">
        <v>0.14660000000000001</v>
      </c>
      <c r="T137">
        <v>0.61670000000000003</v>
      </c>
      <c r="U137">
        <v>169</v>
      </c>
      <c r="V137" s="1">
        <v>62862.15</v>
      </c>
      <c r="W137">
        <v>130.59</v>
      </c>
      <c r="X137" s="1">
        <v>71957.740000000005</v>
      </c>
      <c r="Y137">
        <v>0.64439999999999997</v>
      </c>
      <c r="Z137">
        <v>0.27550000000000002</v>
      </c>
      <c r="AA137">
        <v>8.0100000000000005E-2</v>
      </c>
      <c r="AB137">
        <v>0.35560000000000003</v>
      </c>
      <c r="AC137">
        <v>71.959999999999994</v>
      </c>
      <c r="AD137" s="1">
        <v>3293.81</v>
      </c>
      <c r="AE137">
        <v>417.64</v>
      </c>
      <c r="AF137" s="1">
        <v>55908.41</v>
      </c>
      <c r="AG137">
        <v>12</v>
      </c>
      <c r="AH137" s="1">
        <v>25899</v>
      </c>
      <c r="AI137" s="1">
        <v>36605</v>
      </c>
      <c r="AJ137">
        <v>67.55</v>
      </c>
      <c r="AK137">
        <v>36.729999999999997</v>
      </c>
      <c r="AL137">
        <v>60.59</v>
      </c>
      <c r="AM137">
        <v>4.4800000000000004</v>
      </c>
      <c r="AN137">
        <v>0</v>
      </c>
      <c r="AO137">
        <v>0.98260000000000003</v>
      </c>
      <c r="AP137" s="1">
        <v>2803.72</v>
      </c>
      <c r="AQ137" s="1">
        <v>3988.3</v>
      </c>
      <c r="AR137" s="1">
        <v>9208.84</v>
      </c>
      <c r="AS137" s="1">
        <v>1296.07</v>
      </c>
      <c r="AT137">
        <v>820</v>
      </c>
      <c r="AU137" s="1">
        <v>18116.93</v>
      </c>
      <c r="AV137" s="1">
        <v>17544.580000000002</v>
      </c>
      <c r="AW137">
        <v>0.66879999999999995</v>
      </c>
      <c r="AX137" s="1">
        <v>5595.94</v>
      </c>
      <c r="AY137">
        <v>0.21329999999999999</v>
      </c>
      <c r="AZ137">
        <v>461.69</v>
      </c>
      <c r="BA137">
        <v>1.7600000000000001E-2</v>
      </c>
      <c r="BB137" s="1">
        <v>2632.01</v>
      </c>
      <c r="BC137">
        <v>0.1003</v>
      </c>
      <c r="BD137" s="1">
        <v>26234.22</v>
      </c>
      <c r="BE137" s="1">
        <v>5092.12</v>
      </c>
      <c r="BF137">
        <v>3.3113999999999999</v>
      </c>
      <c r="BG137">
        <v>0.5423</v>
      </c>
      <c r="BH137">
        <v>0.2077</v>
      </c>
      <c r="BI137">
        <v>0.19320000000000001</v>
      </c>
      <c r="BJ137">
        <v>4.5699999999999998E-2</v>
      </c>
      <c r="BK137">
        <v>1.0999999999999999E-2</v>
      </c>
    </row>
    <row r="138" spans="1:63" x14ac:dyDescent="0.25">
      <c r="A138" t="s">
        <v>138</v>
      </c>
      <c r="B138">
        <v>43851</v>
      </c>
      <c r="C138">
        <v>2</v>
      </c>
      <c r="D138">
        <v>610.66999999999996</v>
      </c>
      <c r="E138" s="1">
        <v>1221.3399999999999</v>
      </c>
      <c r="F138" s="1">
        <v>1137.44</v>
      </c>
      <c r="G138">
        <v>2.1100000000000001E-2</v>
      </c>
      <c r="H138">
        <v>3.5000000000000001E-3</v>
      </c>
      <c r="I138">
        <v>8.0799999999999997E-2</v>
      </c>
      <c r="J138">
        <v>0</v>
      </c>
      <c r="K138">
        <v>5.62E-2</v>
      </c>
      <c r="L138">
        <v>0.74080000000000001</v>
      </c>
      <c r="M138">
        <v>9.7500000000000003E-2</v>
      </c>
      <c r="N138">
        <v>0.38729999999999998</v>
      </c>
      <c r="O138">
        <v>1.1299999999999999E-2</v>
      </c>
      <c r="P138">
        <v>0.14399999999999999</v>
      </c>
      <c r="Q138" s="1">
        <v>68443.88</v>
      </c>
      <c r="R138">
        <v>0.37359999999999999</v>
      </c>
      <c r="S138">
        <v>0.18679999999999999</v>
      </c>
      <c r="T138">
        <v>0.43959999999999999</v>
      </c>
      <c r="U138">
        <v>25</v>
      </c>
      <c r="V138" s="1">
        <v>84310.96</v>
      </c>
      <c r="W138">
        <v>47.35</v>
      </c>
      <c r="X138" s="1">
        <v>235636.18</v>
      </c>
      <c r="Y138">
        <v>0.77639999999999998</v>
      </c>
      <c r="Z138">
        <v>0.16569999999999999</v>
      </c>
      <c r="AA138">
        <v>5.79E-2</v>
      </c>
      <c r="AB138">
        <v>0.22359999999999999</v>
      </c>
      <c r="AC138">
        <v>235.64</v>
      </c>
      <c r="AD138" s="1">
        <v>10206.76</v>
      </c>
      <c r="AE138">
        <v>961.35</v>
      </c>
      <c r="AF138" s="1">
        <v>201867.21</v>
      </c>
      <c r="AG138">
        <v>456</v>
      </c>
      <c r="AH138" s="1">
        <v>41082</v>
      </c>
      <c r="AI138" s="1">
        <v>53824</v>
      </c>
      <c r="AJ138">
        <v>85.93</v>
      </c>
      <c r="AK138">
        <v>39.94</v>
      </c>
      <c r="AL138">
        <v>44.23</v>
      </c>
      <c r="AM138">
        <v>4.5599999999999996</v>
      </c>
      <c r="AN138">
        <v>0</v>
      </c>
      <c r="AO138">
        <v>1.0674999999999999</v>
      </c>
      <c r="AP138" s="1">
        <v>2465.5700000000002</v>
      </c>
      <c r="AQ138" s="1">
        <v>2069.2800000000002</v>
      </c>
      <c r="AR138" s="1">
        <v>9035.4</v>
      </c>
      <c r="AS138">
        <v>905.75</v>
      </c>
      <c r="AT138">
        <v>435.89</v>
      </c>
      <c r="AU138" s="1">
        <v>14911.88</v>
      </c>
      <c r="AV138" s="1">
        <v>4139.49</v>
      </c>
      <c r="AW138">
        <v>0.26479999999999998</v>
      </c>
      <c r="AX138" s="1">
        <v>9205.18</v>
      </c>
      <c r="AY138">
        <v>0.58879999999999999</v>
      </c>
      <c r="AZ138" s="1">
        <v>1006.45</v>
      </c>
      <c r="BA138">
        <v>6.4399999999999999E-2</v>
      </c>
      <c r="BB138" s="1">
        <v>1283.93</v>
      </c>
      <c r="BC138">
        <v>8.2100000000000006E-2</v>
      </c>
      <c r="BD138" s="1">
        <v>15635.05</v>
      </c>
      <c r="BE138" s="1">
        <v>2554.7800000000002</v>
      </c>
      <c r="BF138">
        <v>0.44900000000000001</v>
      </c>
      <c r="BG138">
        <v>0.55779999999999996</v>
      </c>
      <c r="BH138">
        <v>0.19769999999999999</v>
      </c>
      <c r="BI138">
        <v>0.18479999999999999</v>
      </c>
      <c r="BJ138">
        <v>4.3700000000000003E-2</v>
      </c>
      <c r="BK138">
        <v>1.6E-2</v>
      </c>
    </row>
    <row r="139" spans="1:63" x14ac:dyDescent="0.25">
      <c r="A139" t="s">
        <v>139</v>
      </c>
      <c r="B139">
        <v>43869</v>
      </c>
      <c r="C139">
        <v>34</v>
      </c>
      <c r="D139">
        <v>75.77</v>
      </c>
      <c r="E139" s="1">
        <v>2576.06</v>
      </c>
      <c r="F139" s="1">
        <v>2328.71</v>
      </c>
      <c r="G139">
        <v>3.0000000000000001E-3</v>
      </c>
      <c r="H139">
        <v>0</v>
      </c>
      <c r="I139">
        <v>4.9399999999999999E-2</v>
      </c>
      <c r="J139">
        <v>0</v>
      </c>
      <c r="K139">
        <v>0.26069999999999999</v>
      </c>
      <c r="L139">
        <v>0.65029999999999999</v>
      </c>
      <c r="M139">
        <v>3.6499999999999998E-2</v>
      </c>
      <c r="N139">
        <v>0.46810000000000002</v>
      </c>
      <c r="O139">
        <v>6.3E-3</v>
      </c>
      <c r="P139">
        <v>0.14199999999999999</v>
      </c>
      <c r="Q139" s="1">
        <v>66901.98</v>
      </c>
      <c r="R139">
        <v>0.1313</v>
      </c>
      <c r="S139">
        <v>0.20630000000000001</v>
      </c>
      <c r="T139">
        <v>0.66249999999999998</v>
      </c>
      <c r="U139">
        <v>26</v>
      </c>
      <c r="V139" s="1">
        <v>46901</v>
      </c>
      <c r="W139">
        <v>96.87</v>
      </c>
      <c r="X139" s="1">
        <v>110652.41</v>
      </c>
      <c r="Y139">
        <v>0.78949999999999998</v>
      </c>
      <c r="Z139">
        <v>0.14449999999999999</v>
      </c>
      <c r="AA139">
        <v>6.6000000000000003E-2</v>
      </c>
      <c r="AB139">
        <v>0.21049999999999999</v>
      </c>
      <c r="AC139">
        <v>110.65</v>
      </c>
      <c r="AD139" s="1">
        <v>3366.22</v>
      </c>
      <c r="AE139">
        <v>402.19</v>
      </c>
      <c r="AF139" s="1">
        <v>97610.42</v>
      </c>
      <c r="AG139">
        <v>75</v>
      </c>
      <c r="AH139" s="1">
        <v>31799</v>
      </c>
      <c r="AI139" s="1">
        <v>49564</v>
      </c>
      <c r="AJ139">
        <v>47.1</v>
      </c>
      <c r="AK139">
        <v>28.66</v>
      </c>
      <c r="AL139">
        <v>32.4</v>
      </c>
      <c r="AM139">
        <v>4</v>
      </c>
      <c r="AN139">
        <v>710.3</v>
      </c>
      <c r="AO139">
        <v>1.0412999999999999</v>
      </c>
      <c r="AP139" s="1">
        <v>1275.06</v>
      </c>
      <c r="AQ139" s="1">
        <v>1937.07</v>
      </c>
      <c r="AR139" s="1">
        <v>7974.45</v>
      </c>
      <c r="AS139">
        <v>783.34</v>
      </c>
      <c r="AT139">
        <v>293.43</v>
      </c>
      <c r="AU139" s="1">
        <v>12263.35</v>
      </c>
      <c r="AV139" s="1">
        <v>8276.58</v>
      </c>
      <c r="AW139">
        <v>0.56389999999999996</v>
      </c>
      <c r="AX139" s="1">
        <v>3618.03</v>
      </c>
      <c r="AY139">
        <v>0.2465</v>
      </c>
      <c r="AZ139" s="1">
        <v>1291.96</v>
      </c>
      <c r="BA139">
        <v>8.7999999999999995E-2</v>
      </c>
      <c r="BB139" s="1">
        <v>1489.88</v>
      </c>
      <c r="BC139">
        <v>0.10150000000000001</v>
      </c>
      <c r="BD139" s="1">
        <v>14676.45</v>
      </c>
      <c r="BE139" s="1">
        <v>6132.97</v>
      </c>
      <c r="BF139">
        <v>2.0415999999999999</v>
      </c>
      <c r="BG139">
        <v>0.6008</v>
      </c>
      <c r="BH139">
        <v>0.22539999999999999</v>
      </c>
      <c r="BI139">
        <v>0.12870000000000001</v>
      </c>
      <c r="BJ139">
        <v>3.49E-2</v>
      </c>
      <c r="BK139">
        <v>1.0200000000000001E-2</v>
      </c>
    </row>
    <row r="140" spans="1:63" x14ac:dyDescent="0.25">
      <c r="A140" t="s">
        <v>140</v>
      </c>
      <c r="B140">
        <v>43877</v>
      </c>
      <c r="C140">
        <v>36</v>
      </c>
      <c r="D140">
        <v>152.16999999999999</v>
      </c>
      <c r="E140" s="1">
        <v>5477.99</v>
      </c>
      <c r="F140" s="1">
        <v>5261.84</v>
      </c>
      <c r="G140">
        <v>7.4000000000000003E-3</v>
      </c>
      <c r="H140">
        <v>2.0000000000000001E-4</v>
      </c>
      <c r="I140">
        <v>4.24E-2</v>
      </c>
      <c r="J140">
        <v>5.9999999999999995E-4</v>
      </c>
      <c r="K140">
        <v>7.51E-2</v>
      </c>
      <c r="L140">
        <v>0.79379999999999995</v>
      </c>
      <c r="M140">
        <v>8.0600000000000005E-2</v>
      </c>
      <c r="N140">
        <v>0.25409999999999999</v>
      </c>
      <c r="O140">
        <v>2.87E-2</v>
      </c>
      <c r="P140">
        <v>0.17</v>
      </c>
      <c r="Q140" s="1">
        <v>71091.78</v>
      </c>
      <c r="R140">
        <v>0.3</v>
      </c>
      <c r="S140">
        <v>0.37269999999999998</v>
      </c>
      <c r="T140">
        <v>0.32729999999999998</v>
      </c>
      <c r="U140">
        <v>31</v>
      </c>
      <c r="V140" s="1">
        <v>102811.52</v>
      </c>
      <c r="W140">
        <v>172.86</v>
      </c>
      <c r="X140" s="1">
        <v>187534.03</v>
      </c>
      <c r="Y140">
        <v>0.76380000000000003</v>
      </c>
      <c r="Z140">
        <v>0.19309999999999999</v>
      </c>
      <c r="AA140">
        <v>4.3099999999999999E-2</v>
      </c>
      <c r="AB140">
        <v>0.23619999999999999</v>
      </c>
      <c r="AC140">
        <v>187.53</v>
      </c>
      <c r="AD140" s="1">
        <v>8692.52</v>
      </c>
      <c r="AE140">
        <v>839.47</v>
      </c>
      <c r="AF140" s="1">
        <v>150501.85</v>
      </c>
      <c r="AG140">
        <v>253</v>
      </c>
      <c r="AH140" s="1">
        <v>40532</v>
      </c>
      <c r="AI140" s="1">
        <v>61196</v>
      </c>
      <c r="AJ140">
        <v>71.88</v>
      </c>
      <c r="AK140">
        <v>44.58</v>
      </c>
      <c r="AL140">
        <v>47.66</v>
      </c>
      <c r="AM140">
        <v>4.4000000000000004</v>
      </c>
      <c r="AN140">
        <v>0</v>
      </c>
      <c r="AO140">
        <v>1.1327</v>
      </c>
      <c r="AP140" s="1">
        <v>1486.7</v>
      </c>
      <c r="AQ140" s="1">
        <v>1796.88</v>
      </c>
      <c r="AR140" s="1">
        <v>7805.49</v>
      </c>
      <c r="AS140">
        <v>945.58</v>
      </c>
      <c r="AT140">
        <v>258.41000000000003</v>
      </c>
      <c r="AU140" s="1">
        <v>12293.06</v>
      </c>
      <c r="AV140" s="1">
        <v>4385.6499999999996</v>
      </c>
      <c r="AW140">
        <v>0.32040000000000002</v>
      </c>
      <c r="AX140" s="1">
        <v>7681.92</v>
      </c>
      <c r="AY140">
        <v>0.56110000000000004</v>
      </c>
      <c r="AZ140">
        <v>748.61</v>
      </c>
      <c r="BA140">
        <v>5.4699999999999999E-2</v>
      </c>
      <c r="BB140">
        <v>873.91</v>
      </c>
      <c r="BC140">
        <v>6.3799999999999996E-2</v>
      </c>
      <c r="BD140" s="1">
        <v>13690.09</v>
      </c>
      <c r="BE140" s="1">
        <v>2928.22</v>
      </c>
      <c r="BF140">
        <v>0.6673</v>
      </c>
      <c r="BG140">
        <v>0.61670000000000003</v>
      </c>
      <c r="BH140">
        <v>0.23499999999999999</v>
      </c>
      <c r="BI140">
        <v>8.5000000000000006E-2</v>
      </c>
      <c r="BJ140">
        <v>2.58E-2</v>
      </c>
      <c r="BK140">
        <v>3.7600000000000001E-2</v>
      </c>
    </row>
    <row r="141" spans="1:63" x14ac:dyDescent="0.25">
      <c r="A141" t="s">
        <v>141</v>
      </c>
      <c r="B141">
        <v>43885</v>
      </c>
      <c r="C141">
        <v>53</v>
      </c>
      <c r="D141">
        <v>18.78</v>
      </c>
      <c r="E141">
        <v>995.18</v>
      </c>
      <c r="F141">
        <v>846.44</v>
      </c>
      <c r="G141">
        <v>1.1999999999999999E-3</v>
      </c>
      <c r="H141">
        <v>1.1999999999999999E-3</v>
      </c>
      <c r="I141">
        <v>1.18E-2</v>
      </c>
      <c r="J141">
        <v>0</v>
      </c>
      <c r="K141">
        <v>5.0799999999999998E-2</v>
      </c>
      <c r="L141">
        <v>0.88890000000000002</v>
      </c>
      <c r="M141">
        <v>4.6100000000000002E-2</v>
      </c>
      <c r="N141">
        <v>0.50900000000000001</v>
      </c>
      <c r="O141">
        <v>1.44E-2</v>
      </c>
      <c r="P141">
        <v>0.12909999999999999</v>
      </c>
      <c r="Q141" s="1">
        <v>56941.56</v>
      </c>
      <c r="R141">
        <v>0.15629999999999999</v>
      </c>
      <c r="S141">
        <v>0.1406</v>
      </c>
      <c r="T141">
        <v>0.70309999999999995</v>
      </c>
      <c r="U141">
        <v>9</v>
      </c>
      <c r="V141" s="1">
        <v>55167</v>
      </c>
      <c r="W141">
        <v>105.12</v>
      </c>
      <c r="X141" s="1">
        <v>216473.29</v>
      </c>
      <c r="Y141">
        <v>0.78</v>
      </c>
      <c r="Z141">
        <v>0.1573</v>
      </c>
      <c r="AA141">
        <v>6.2600000000000003E-2</v>
      </c>
      <c r="AB141">
        <v>0.22</v>
      </c>
      <c r="AC141">
        <v>216.47</v>
      </c>
      <c r="AD141" s="1">
        <v>5849.85</v>
      </c>
      <c r="AE141">
        <v>539.23</v>
      </c>
      <c r="AF141" s="1">
        <v>202848.86</v>
      </c>
      <c r="AG141">
        <v>461</v>
      </c>
      <c r="AH141" s="1">
        <v>36442</v>
      </c>
      <c r="AI141" s="1">
        <v>60585</v>
      </c>
      <c r="AJ141">
        <v>48.25</v>
      </c>
      <c r="AK141">
        <v>23.04</v>
      </c>
      <c r="AL141">
        <v>38.299999999999997</v>
      </c>
      <c r="AM141">
        <v>4.7</v>
      </c>
      <c r="AN141">
        <v>81.489999999999995</v>
      </c>
      <c r="AO141">
        <v>0.56530000000000002</v>
      </c>
      <c r="AP141" s="1">
        <v>1449.19</v>
      </c>
      <c r="AQ141" s="1">
        <v>1543.32</v>
      </c>
      <c r="AR141" s="1">
        <v>7189.27</v>
      </c>
      <c r="AS141">
        <v>651.48</v>
      </c>
      <c r="AT141">
        <v>164.37</v>
      </c>
      <c r="AU141" s="1">
        <v>10997.63</v>
      </c>
      <c r="AV141" s="1">
        <v>5360.51</v>
      </c>
      <c r="AW141">
        <v>0.40350000000000003</v>
      </c>
      <c r="AX141" s="1">
        <v>5362.34</v>
      </c>
      <c r="AY141">
        <v>0.40360000000000001</v>
      </c>
      <c r="AZ141" s="1">
        <v>1440.32</v>
      </c>
      <c r="BA141">
        <v>0.1084</v>
      </c>
      <c r="BB141" s="1">
        <v>1122.5899999999999</v>
      </c>
      <c r="BC141">
        <v>8.4500000000000006E-2</v>
      </c>
      <c r="BD141" s="1">
        <v>13285.76</v>
      </c>
      <c r="BE141" s="1">
        <v>3274.11</v>
      </c>
      <c r="BF141">
        <v>0.56699999999999995</v>
      </c>
      <c r="BG141">
        <v>0.58650000000000002</v>
      </c>
      <c r="BH141">
        <v>0.22339999999999999</v>
      </c>
      <c r="BI141">
        <v>0.1447</v>
      </c>
      <c r="BJ141">
        <v>2.7E-2</v>
      </c>
      <c r="BK141">
        <v>1.84E-2</v>
      </c>
    </row>
    <row r="142" spans="1:63" x14ac:dyDescent="0.25">
      <c r="A142" t="s">
        <v>142</v>
      </c>
      <c r="B142">
        <v>43893</v>
      </c>
      <c r="C142">
        <v>36</v>
      </c>
      <c r="D142">
        <v>75.3</v>
      </c>
      <c r="E142" s="1">
        <v>2710.71</v>
      </c>
      <c r="F142" s="1">
        <v>2577.7399999999998</v>
      </c>
      <c r="G142">
        <v>5.0000000000000001E-3</v>
      </c>
      <c r="H142">
        <v>0</v>
      </c>
      <c r="I142">
        <v>1.3599999999999999E-2</v>
      </c>
      <c r="J142">
        <v>1.1999999999999999E-3</v>
      </c>
      <c r="K142">
        <v>0.14949999999999999</v>
      </c>
      <c r="L142">
        <v>0.81520000000000004</v>
      </c>
      <c r="M142">
        <v>1.55E-2</v>
      </c>
      <c r="N142">
        <v>0.32969999999999999</v>
      </c>
      <c r="O142">
        <v>0.10630000000000001</v>
      </c>
      <c r="P142">
        <v>0.1384</v>
      </c>
      <c r="Q142" s="1">
        <v>65440.01</v>
      </c>
      <c r="R142">
        <v>6.4899999999999999E-2</v>
      </c>
      <c r="S142">
        <v>0.12989999999999999</v>
      </c>
      <c r="T142">
        <v>0.80520000000000003</v>
      </c>
      <c r="U142">
        <v>16</v>
      </c>
      <c r="V142" s="1">
        <v>86327.75</v>
      </c>
      <c r="W142">
        <v>164.19</v>
      </c>
      <c r="X142" s="1">
        <v>161159.03</v>
      </c>
      <c r="Y142">
        <v>0.74019999999999997</v>
      </c>
      <c r="Z142">
        <v>0.23150000000000001</v>
      </c>
      <c r="AA142">
        <v>2.8299999999999999E-2</v>
      </c>
      <c r="AB142">
        <v>0.25979999999999998</v>
      </c>
      <c r="AC142">
        <v>161.16</v>
      </c>
      <c r="AD142" s="1">
        <v>5846.24</v>
      </c>
      <c r="AE142">
        <v>590.91999999999996</v>
      </c>
      <c r="AF142" s="1">
        <v>143748.17000000001</v>
      </c>
      <c r="AG142">
        <v>232</v>
      </c>
      <c r="AH142" s="1">
        <v>35978</v>
      </c>
      <c r="AI142" s="1">
        <v>63181</v>
      </c>
      <c r="AJ142">
        <v>57.47</v>
      </c>
      <c r="AK142">
        <v>33.93</v>
      </c>
      <c r="AL142">
        <v>41.19</v>
      </c>
      <c r="AM142">
        <v>4.4000000000000004</v>
      </c>
      <c r="AN142">
        <v>0</v>
      </c>
      <c r="AO142">
        <v>1.0215000000000001</v>
      </c>
      <c r="AP142" s="1">
        <v>1212.33</v>
      </c>
      <c r="AQ142" s="1">
        <v>1574.48</v>
      </c>
      <c r="AR142" s="1">
        <v>6514.57</v>
      </c>
      <c r="AS142">
        <v>712.39</v>
      </c>
      <c r="AT142">
        <v>198.04</v>
      </c>
      <c r="AU142" s="1">
        <v>10211.81</v>
      </c>
      <c r="AV142" s="1">
        <v>4258.45</v>
      </c>
      <c r="AW142">
        <v>0.3609</v>
      </c>
      <c r="AX142" s="1">
        <v>5213.4799999999996</v>
      </c>
      <c r="AY142">
        <v>0.44180000000000003</v>
      </c>
      <c r="AZ142">
        <v>827.83</v>
      </c>
      <c r="BA142">
        <v>7.0199999999999999E-2</v>
      </c>
      <c r="BB142" s="1">
        <v>1500.31</v>
      </c>
      <c r="BC142">
        <v>0.12709999999999999</v>
      </c>
      <c r="BD142" s="1">
        <v>11800.07</v>
      </c>
      <c r="BE142" s="1">
        <v>2980.21</v>
      </c>
      <c r="BF142">
        <v>0.67410000000000003</v>
      </c>
      <c r="BG142">
        <v>0.59640000000000004</v>
      </c>
      <c r="BH142">
        <v>0.2321</v>
      </c>
      <c r="BI142">
        <v>9.5899999999999999E-2</v>
      </c>
      <c r="BJ142">
        <v>2.75E-2</v>
      </c>
      <c r="BK142">
        <v>4.8099999999999997E-2</v>
      </c>
    </row>
    <row r="143" spans="1:63" x14ac:dyDescent="0.25">
      <c r="A143" t="s">
        <v>143</v>
      </c>
      <c r="B143">
        <v>47027</v>
      </c>
      <c r="C143">
        <v>42</v>
      </c>
      <c r="D143">
        <v>382.4</v>
      </c>
      <c r="E143" s="1">
        <v>16060.6</v>
      </c>
      <c r="F143" s="1">
        <v>15642.32</v>
      </c>
      <c r="G143">
        <v>0.21290000000000001</v>
      </c>
      <c r="H143">
        <v>4.0000000000000002E-4</v>
      </c>
      <c r="I143">
        <v>5.7099999999999998E-2</v>
      </c>
      <c r="J143">
        <v>5.9999999999999995E-4</v>
      </c>
      <c r="K143">
        <v>7.6999999999999999E-2</v>
      </c>
      <c r="L143">
        <v>0.58930000000000005</v>
      </c>
      <c r="M143">
        <v>6.2700000000000006E-2</v>
      </c>
      <c r="N143">
        <v>0.12529999999999999</v>
      </c>
      <c r="O143">
        <v>0.1041</v>
      </c>
      <c r="P143">
        <v>0.13100000000000001</v>
      </c>
      <c r="Q143" s="1">
        <v>86709.24</v>
      </c>
      <c r="R143">
        <v>0.1295</v>
      </c>
      <c r="S143">
        <v>0.18920000000000001</v>
      </c>
      <c r="T143">
        <v>0.68130000000000002</v>
      </c>
      <c r="U143">
        <v>87</v>
      </c>
      <c r="V143" s="1">
        <v>110347.15</v>
      </c>
      <c r="W143">
        <v>183.24</v>
      </c>
      <c r="X143" s="1">
        <v>255140.69</v>
      </c>
      <c r="Y143">
        <v>0.73670000000000002</v>
      </c>
      <c r="Z143">
        <v>0.23880000000000001</v>
      </c>
      <c r="AA143">
        <v>2.4500000000000001E-2</v>
      </c>
      <c r="AB143">
        <v>0.26329999999999998</v>
      </c>
      <c r="AC143">
        <v>255.14</v>
      </c>
      <c r="AD143" s="1">
        <v>12474.88</v>
      </c>
      <c r="AE143" s="1">
        <v>1065.4000000000001</v>
      </c>
      <c r="AF143" s="1">
        <v>226213.87</v>
      </c>
      <c r="AG143">
        <v>504</v>
      </c>
      <c r="AH143" s="1">
        <v>56988</v>
      </c>
      <c r="AI143" s="1">
        <v>120412</v>
      </c>
      <c r="AJ143">
        <v>87.1</v>
      </c>
      <c r="AK143">
        <v>46.12</v>
      </c>
      <c r="AL143">
        <v>53.52</v>
      </c>
      <c r="AM143">
        <v>4.4000000000000004</v>
      </c>
      <c r="AN143">
        <v>0</v>
      </c>
      <c r="AO143">
        <v>0.74790000000000001</v>
      </c>
      <c r="AP143" s="1">
        <v>1551.29</v>
      </c>
      <c r="AQ143" s="1">
        <v>1978.68</v>
      </c>
      <c r="AR143" s="1">
        <v>9665.9500000000007</v>
      </c>
      <c r="AS143">
        <v>962.16</v>
      </c>
      <c r="AT143">
        <v>571.54999999999995</v>
      </c>
      <c r="AU143" s="1">
        <v>14729.63</v>
      </c>
      <c r="AV143" s="1">
        <v>2347.3200000000002</v>
      </c>
      <c r="AW143">
        <v>0.1515</v>
      </c>
      <c r="AX143" s="1">
        <v>12289.33</v>
      </c>
      <c r="AY143">
        <v>0.79300000000000004</v>
      </c>
      <c r="AZ143">
        <v>223.37</v>
      </c>
      <c r="BA143">
        <v>1.44E-2</v>
      </c>
      <c r="BB143">
        <v>637.53</v>
      </c>
      <c r="BC143">
        <v>4.1099999999999998E-2</v>
      </c>
      <c r="BD143" s="1">
        <v>15497.55</v>
      </c>
      <c r="BE143" s="1">
        <v>1210.8</v>
      </c>
      <c r="BF143">
        <v>0.12870000000000001</v>
      </c>
      <c r="BG143">
        <v>0.65510000000000002</v>
      </c>
      <c r="BH143">
        <v>0.2276</v>
      </c>
      <c r="BI143">
        <v>7.5700000000000003E-2</v>
      </c>
      <c r="BJ143">
        <v>2.7900000000000001E-2</v>
      </c>
      <c r="BK143">
        <v>1.37E-2</v>
      </c>
    </row>
    <row r="144" spans="1:63" x14ac:dyDescent="0.25">
      <c r="A144" t="s">
        <v>144</v>
      </c>
      <c r="B144">
        <v>43901</v>
      </c>
      <c r="C144">
        <v>4</v>
      </c>
      <c r="D144">
        <v>553.75</v>
      </c>
      <c r="E144" s="1">
        <v>2214.98</v>
      </c>
      <c r="F144" s="1">
        <v>1643.58</v>
      </c>
      <c r="G144">
        <v>5.9999999999999995E-4</v>
      </c>
      <c r="H144">
        <v>5.9999999999999995E-4</v>
      </c>
      <c r="I144">
        <v>0.98480000000000001</v>
      </c>
      <c r="J144">
        <v>1.1999999999999999E-3</v>
      </c>
      <c r="K144">
        <v>3.0000000000000001E-3</v>
      </c>
      <c r="L144">
        <v>4.3E-3</v>
      </c>
      <c r="M144">
        <v>5.4999999999999997E-3</v>
      </c>
      <c r="N144">
        <v>1</v>
      </c>
      <c r="O144">
        <v>0</v>
      </c>
      <c r="P144">
        <v>0.25669999999999998</v>
      </c>
      <c r="Q144" s="1">
        <v>66107.78</v>
      </c>
      <c r="R144">
        <v>0.35220000000000001</v>
      </c>
      <c r="S144">
        <v>0.2767</v>
      </c>
      <c r="T144">
        <v>0.37109999999999999</v>
      </c>
      <c r="U144">
        <v>29</v>
      </c>
      <c r="V144" s="1">
        <v>100446.07</v>
      </c>
      <c r="W144">
        <v>76.38</v>
      </c>
      <c r="X144" s="1">
        <v>62495.39</v>
      </c>
      <c r="Y144">
        <v>0.58499999999999996</v>
      </c>
      <c r="Z144">
        <v>0.28910000000000002</v>
      </c>
      <c r="AA144">
        <v>0.12590000000000001</v>
      </c>
      <c r="AB144">
        <v>0.41499999999999998</v>
      </c>
      <c r="AC144">
        <v>62.5</v>
      </c>
      <c r="AD144" s="1">
        <v>4145.1400000000003</v>
      </c>
      <c r="AE144">
        <v>498.5</v>
      </c>
      <c r="AF144" s="1">
        <v>47604.09</v>
      </c>
      <c r="AG144">
        <v>5</v>
      </c>
      <c r="AH144" s="1">
        <v>22444</v>
      </c>
      <c r="AI144" s="1">
        <v>29059</v>
      </c>
      <c r="AJ144">
        <v>88.38</v>
      </c>
      <c r="AK144">
        <v>59.31</v>
      </c>
      <c r="AL144">
        <v>70.930000000000007</v>
      </c>
      <c r="AM144">
        <v>4.78</v>
      </c>
      <c r="AN144">
        <v>0</v>
      </c>
      <c r="AO144">
        <v>1.8996999999999999</v>
      </c>
      <c r="AP144" s="1">
        <v>5494.39</v>
      </c>
      <c r="AQ144" s="1">
        <v>4122.4399999999996</v>
      </c>
      <c r="AR144" s="1">
        <v>10728.18</v>
      </c>
      <c r="AS144" s="1">
        <v>1562.78</v>
      </c>
      <c r="AT144">
        <v>518.08000000000004</v>
      </c>
      <c r="AU144" s="1">
        <v>22425.88</v>
      </c>
      <c r="AV144" s="1">
        <v>20917.95</v>
      </c>
      <c r="AW144">
        <v>0.63529999999999998</v>
      </c>
      <c r="AX144" s="1">
        <v>4898.33</v>
      </c>
      <c r="AY144">
        <v>0.14879999999999999</v>
      </c>
      <c r="AZ144" s="1">
        <v>4568.76</v>
      </c>
      <c r="BA144">
        <v>0.13869999999999999</v>
      </c>
      <c r="BB144" s="1">
        <v>2543.64</v>
      </c>
      <c r="BC144">
        <v>7.7200000000000005E-2</v>
      </c>
      <c r="BD144" s="1">
        <v>32928.68</v>
      </c>
      <c r="BE144" s="1">
        <v>12463.83</v>
      </c>
      <c r="BF144">
        <v>11.6196</v>
      </c>
      <c r="BG144">
        <v>0.48110000000000003</v>
      </c>
      <c r="BH144">
        <v>0.19620000000000001</v>
      </c>
      <c r="BI144">
        <v>0.29010000000000002</v>
      </c>
      <c r="BJ144">
        <v>2.0199999999999999E-2</v>
      </c>
      <c r="BK144">
        <v>1.24E-2</v>
      </c>
    </row>
    <row r="145" spans="1:63" x14ac:dyDescent="0.25">
      <c r="A145" t="s">
        <v>145</v>
      </c>
      <c r="B145">
        <v>46409</v>
      </c>
      <c r="C145">
        <v>129</v>
      </c>
      <c r="D145">
        <v>9.8699999999999992</v>
      </c>
      <c r="E145" s="1">
        <v>1272.6500000000001</v>
      </c>
      <c r="F145" s="1">
        <v>1197.45</v>
      </c>
      <c r="G145">
        <v>8.0000000000000004E-4</v>
      </c>
      <c r="H145">
        <v>0</v>
      </c>
      <c r="I145">
        <v>8.0000000000000004E-4</v>
      </c>
      <c r="J145">
        <v>8.0000000000000004E-4</v>
      </c>
      <c r="K145">
        <v>2.0899999999999998E-2</v>
      </c>
      <c r="L145">
        <v>0.93659999999999999</v>
      </c>
      <c r="M145">
        <v>4.0099999999999997E-2</v>
      </c>
      <c r="N145">
        <v>0.41270000000000001</v>
      </c>
      <c r="O145">
        <v>0</v>
      </c>
      <c r="P145">
        <v>0.23980000000000001</v>
      </c>
      <c r="Q145" s="1">
        <v>57461.79</v>
      </c>
      <c r="R145">
        <v>0.2135</v>
      </c>
      <c r="S145">
        <v>0.22470000000000001</v>
      </c>
      <c r="T145">
        <v>0.56179999999999997</v>
      </c>
      <c r="U145">
        <v>11</v>
      </c>
      <c r="V145" s="1">
        <v>88228.2</v>
      </c>
      <c r="W145">
        <v>111</v>
      </c>
      <c r="X145" s="1">
        <v>136074.18</v>
      </c>
      <c r="Y145">
        <v>0.88570000000000004</v>
      </c>
      <c r="Z145">
        <v>7.4800000000000005E-2</v>
      </c>
      <c r="AA145">
        <v>3.95E-2</v>
      </c>
      <c r="AB145">
        <v>0.1143</v>
      </c>
      <c r="AC145">
        <v>136.07</v>
      </c>
      <c r="AD145" s="1">
        <v>3261.51</v>
      </c>
      <c r="AE145">
        <v>407.5</v>
      </c>
      <c r="AF145" s="1">
        <v>144718.48000000001</v>
      </c>
      <c r="AG145">
        <v>239</v>
      </c>
      <c r="AH145" s="1">
        <v>34091</v>
      </c>
      <c r="AI145" s="1">
        <v>51668</v>
      </c>
      <c r="AJ145">
        <v>32.200000000000003</v>
      </c>
      <c r="AK145">
        <v>23.66</v>
      </c>
      <c r="AL145">
        <v>23.27</v>
      </c>
      <c r="AM145">
        <v>4.2</v>
      </c>
      <c r="AN145">
        <v>0</v>
      </c>
      <c r="AO145">
        <v>0.99490000000000001</v>
      </c>
      <c r="AP145" s="1">
        <v>1462.17</v>
      </c>
      <c r="AQ145" s="1">
        <v>2158.31</v>
      </c>
      <c r="AR145" s="1">
        <v>7316.95</v>
      </c>
      <c r="AS145">
        <v>801.46</v>
      </c>
      <c r="AT145">
        <v>512.97</v>
      </c>
      <c r="AU145" s="1">
        <v>12251.87</v>
      </c>
      <c r="AV145" s="1">
        <v>8302.5300000000007</v>
      </c>
      <c r="AW145">
        <v>0.59050000000000002</v>
      </c>
      <c r="AX145" s="1">
        <v>2921.62</v>
      </c>
      <c r="AY145">
        <v>0.20780000000000001</v>
      </c>
      <c r="AZ145" s="1">
        <v>1404.53</v>
      </c>
      <c r="BA145">
        <v>9.9900000000000003E-2</v>
      </c>
      <c r="BB145" s="1">
        <v>1431.36</v>
      </c>
      <c r="BC145">
        <v>0.1018</v>
      </c>
      <c r="BD145" s="1">
        <v>14060.04</v>
      </c>
      <c r="BE145" s="1">
        <v>7333.24</v>
      </c>
      <c r="BF145">
        <v>2.5246</v>
      </c>
      <c r="BG145">
        <v>0.60270000000000001</v>
      </c>
      <c r="BH145">
        <v>0.22559999999999999</v>
      </c>
      <c r="BI145">
        <v>0.1371</v>
      </c>
      <c r="BJ145">
        <v>2.1299999999999999E-2</v>
      </c>
      <c r="BK145">
        <v>1.3299999999999999E-2</v>
      </c>
    </row>
    <row r="146" spans="1:63" x14ac:dyDescent="0.25">
      <c r="A146" t="s">
        <v>146</v>
      </c>
      <c r="B146">
        <v>69682</v>
      </c>
      <c r="C146">
        <v>239</v>
      </c>
      <c r="D146">
        <v>3.76</v>
      </c>
      <c r="E146">
        <v>898.85</v>
      </c>
      <c r="F146" s="1">
        <v>1025.71</v>
      </c>
      <c r="G146">
        <v>1E-3</v>
      </c>
      <c r="H146">
        <v>0</v>
      </c>
      <c r="I146">
        <v>2E-3</v>
      </c>
      <c r="J146">
        <v>1E-3</v>
      </c>
      <c r="K146">
        <v>7.7999999999999996E-3</v>
      </c>
      <c r="L146">
        <v>0.9698</v>
      </c>
      <c r="M146">
        <v>1.8499999999999999E-2</v>
      </c>
      <c r="N146">
        <v>0.4476</v>
      </c>
      <c r="O146">
        <v>0</v>
      </c>
      <c r="P146">
        <v>0.15659999999999999</v>
      </c>
      <c r="Q146" s="1">
        <v>51221.41</v>
      </c>
      <c r="R146">
        <v>0.23080000000000001</v>
      </c>
      <c r="S146">
        <v>0.17580000000000001</v>
      </c>
      <c r="T146">
        <v>0.59340000000000004</v>
      </c>
      <c r="U146">
        <v>11</v>
      </c>
      <c r="V146" s="1">
        <v>88389.36</v>
      </c>
      <c r="W146">
        <v>78.599999999999994</v>
      </c>
      <c r="X146" s="1">
        <v>347063.16</v>
      </c>
      <c r="Y146">
        <v>0.50900000000000001</v>
      </c>
      <c r="Z146">
        <v>0.43090000000000001</v>
      </c>
      <c r="AA146">
        <v>6.0100000000000001E-2</v>
      </c>
      <c r="AB146">
        <v>0.49099999999999999</v>
      </c>
      <c r="AC146">
        <v>347.06</v>
      </c>
      <c r="AD146" s="1">
        <v>8268.93</v>
      </c>
      <c r="AE146">
        <v>563.08000000000004</v>
      </c>
      <c r="AF146" s="1">
        <v>255470.92</v>
      </c>
      <c r="AG146">
        <v>539</v>
      </c>
      <c r="AH146" s="1">
        <v>33624</v>
      </c>
      <c r="AI146" s="1">
        <v>74782</v>
      </c>
      <c r="AJ146">
        <v>26.5</v>
      </c>
      <c r="AK146">
        <v>22.19</v>
      </c>
      <c r="AL146">
        <v>25.38</v>
      </c>
      <c r="AM146">
        <v>3.3</v>
      </c>
      <c r="AN146">
        <v>0</v>
      </c>
      <c r="AO146">
        <v>0.71899999999999997</v>
      </c>
      <c r="AP146" s="1">
        <v>2026.15</v>
      </c>
      <c r="AQ146" s="1">
        <v>2687.84</v>
      </c>
      <c r="AR146" s="1">
        <v>8460.5</v>
      </c>
      <c r="AS146">
        <v>736.12</v>
      </c>
      <c r="AT146">
        <v>523.11</v>
      </c>
      <c r="AU146" s="1">
        <v>14433.72</v>
      </c>
      <c r="AV146" s="1">
        <v>6941.29</v>
      </c>
      <c r="AW146">
        <v>0.3957</v>
      </c>
      <c r="AX146" s="1">
        <v>6319.52</v>
      </c>
      <c r="AY146">
        <v>0.36030000000000001</v>
      </c>
      <c r="AZ146" s="1">
        <v>2696.66</v>
      </c>
      <c r="BA146">
        <v>0.1537</v>
      </c>
      <c r="BB146" s="1">
        <v>1582.23</v>
      </c>
      <c r="BC146">
        <v>9.0200000000000002E-2</v>
      </c>
      <c r="BD146" s="1">
        <v>17539.7</v>
      </c>
      <c r="BE146" s="1">
        <v>7180.51</v>
      </c>
      <c r="BF146">
        <v>1.3521000000000001</v>
      </c>
      <c r="BG146">
        <v>0.51049999999999995</v>
      </c>
      <c r="BH146">
        <v>0.2389</v>
      </c>
      <c r="BI146">
        <v>0.13009999999999999</v>
      </c>
      <c r="BJ146">
        <v>5.8400000000000001E-2</v>
      </c>
      <c r="BK146">
        <v>6.2100000000000002E-2</v>
      </c>
    </row>
    <row r="147" spans="1:63" x14ac:dyDescent="0.25">
      <c r="A147" t="s">
        <v>147</v>
      </c>
      <c r="B147">
        <v>47688</v>
      </c>
      <c r="C147">
        <v>149</v>
      </c>
      <c r="D147">
        <v>9.41</v>
      </c>
      <c r="E147" s="1">
        <v>1401.66</v>
      </c>
      <c r="F147" s="1">
        <v>1526.56</v>
      </c>
      <c r="G147">
        <v>1.2999999999999999E-3</v>
      </c>
      <c r="H147">
        <v>0</v>
      </c>
      <c r="I147">
        <v>5.8999999999999999E-3</v>
      </c>
      <c r="J147">
        <v>6.9999999999999999E-4</v>
      </c>
      <c r="K147">
        <v>1.83E-2</v>
      </c>
      <c r="L147">
        <v>0.96260000000000001</v>
      </c>
      <c r="M147">
        <v>1.11E-2</v>
      </c>
      <c r="N147">
        <v>0.1386</v>
      </c>
      <c r="O147">
        <v>0.22339999999999999</v>
      </c>
      <c r="P147">
        <v>0.1017</v>
      </c>
      <c r="Q147" s="1">
        <v>60145.49</v>
      </c>
      <c r="R147">
        <v>0.13769999999999999</v>
      </c>
      <c r="S147">
        <v>0.2029</v>
      </c>
      <c r="T147">
        <v>0.65939999999999999</v>
      </c>
      <c r="U147">
        <v>15</v>
      </c>
      <c r="V147" s="1">
        <v>73959.210000000006</v>
      </c>
      <c r="W147">
        <v>91.87</v>
      </c>
      <c r="X147" s="1">
        <v>467425.32</v>
      </c>
      <c r="Y147">
        <v>0.75670000000000004</v>
      </c>
      <c r="Z147">
        <v>0.21340000000000001</v>
      </c>
      <c r="AA147">
        <v>2.9899999999999999E-2</v>
      </c>
      <c r="AB147">
        <v>0.24329999999999999</v>
      </c>
      <c r="AC147">
        <v>467.43</v>
      </c>
      <c r="AD147" s="1">
        <v>10799.3</v>
      </c>
      <c r="AE147">
        <v>894.53</v>
      </c>
      <c r="AF147" s="1">
        <v>331368.88</v>
      </c>
      <c r="AG147">
        <v>587</v>
      </c>
      <c r="AH147" s="1">
        <v>29168</v>
      </c>
      <c r="AI147" s="1">
        <v>65872</v>
      </c>
      <c r="AJ147">
        <v>26.2</v>
      </c>
      <c r="AK147">
        <v>22.91</v>
      </c>
      <c r="AL147">
        <v>23.37</v>
      </c>
      <c r="AM147">
        <v>4.5</v>
      </c>
      <c r="AN147">
        <v>0</v>
      </c>
      <c r="AO147">
        <v>1.1073999999999999</v>
      </c>
      <c r="AP147" s="1">
        <v>1981.09</v>
      </c>
      <c r="AQ147" s="1">
        <v>2444.5</v>
      </c>
      <c r="AR147" s="1">
        <v>6980.76</v>
      </c>
      <c r="AS147">
        <v>604.98</v>
      </c>
      <c r="AT147">
        <v>449.37</v>
      </c>
      <c r="AU147" s="1">
        <v>12460.7</v>
      </c>
      <c r="AV147" s="1">
        <v>3853.3</v>
      </c>
      <c r="AW147">
        <v>0.24560000000000001</v>
      </c>
      <c r="AX147" s="1">
        <v>8152.21</v>
      </c>
      <c r="AY147">
        <v>0.51959999999999995</v>
      </c>
      <c r="AZ147" s="1">
        <v>1314.86</v>
      </c>
      <c r="BA147">
        <v>8.3799999999999999E-2</v>
      </c>
      <c r="BB147" s="1">
        <v>2368.8000000000002</v>
      </c>
      <c r="BC147">
        <v>0.151</v>
      </c>
      <c r="BD147" s="1">
        <v>15689.17</v>
      </c>
      <c r="BE147" s="1">
        <v>3948.96</v>
      </c>
      <c r="BF147">
        <v>0.59740000000000004</v>
      </c>
      <c r="BG147">
        <v>0.59970000000000001</v>
      </c>
      <c r="BH147">
        <v>0.20530000000000001</v>
      </c>
      <c r="BI147">
        <v>0.13139999999999999</v>
      </c>
      <c r="BJ147">
        <v>3.7900000000000003E-2</v>
      </c>
      <c r="BK147">
        <v>2.5700000000000001E-2</v>
      </c>
    </row>
    <row r="148" spans="1:63" x14ac:dyDescent="0.25">
      <c r="A148" t="s">
        <v>148</v>
      </c>
      <c r="B148">
        <v>47845</v>
      </c>
      <c r="C148">
        <v>107</v>
      </c>
      <c r="D148">
        <v>11.03</v>
      </c>
      <c r="E148" s="1">
        <v>1180.0999999999999</v>
      </c>
      <c r="F148">
        <v>916.85</v>
      </c>
      <c r="G148">
        <v>3.3E-3</v>
      </c>
      <c r="H148">
        <v>0</v>
      </c>
      <c r="I148">
        <v>1.6400000000000001E-2</v>
      </c>
      <c r="J148">
        <v>2.2000000000000001E-3</v>
      </c>
      <c r="K148">
        <v>6.4999999999999997E-3</v>
      </c>
      <c r="L148">
        <v>0.94220000000000004</v>
      </c>
      <c r="M148">
        <v>2.9399999999999999E-2</v>
      </c>
      <c r="N148">
        <v>0.3503</v>
      </c>
      <c r="O148">
        <v>2.2000000000000001E-3</v>
      </c>
      <c r="P148">
        <v>0.14940000000000001</v>
      </c>
      <c r="Q148" s="1">
        <v>48649.05</v>
      </c>
      <c r="R148">
        <v>0.17330000000000001</v>
      </c>
      <c r="S148">
        <v>0.54669999999999996</v>
      </c>
      <c r="T148">
        <v>0.28000000000000003</v>
      </c>
      <c r="U148">
        <v>3</v>
      </c>
      <c r="V148" s="1">
        <v>99278.67</v>
      </c>
      <c r="W148">
        <v>376.5</v>
      </c>
      <c r="X148" s="1">
        <v>303505.84999999998</v>
      </c>
      <c r="Y148">
        <v>0.94159999999999999</v>
      </c>
      <c r="Z148">
        <v>2.5899999999999999E-2</v>
      </c>
      <c r="AA148">
        <v>3.2599999999999997E-2</v>
      </c>
      <c r="AB148">
        <v>5.8400000000000001E-2</v>
      </c>
      <c r="AC148">
        <v>303.51</v>
      </c>
      <c r="AD148" s="1">
        <v>7911.52</v>
      </c>
      <c r="AE148">
        <v>878.33</v>
      </c>
      <c r="AF148" s="1">
        <v>252350.23</v>
      </c>
      <c r="AG148">
        <v>536</v>
      </c>
      <c r="AH148" s="1">
        <v>36499</v>
      </c>
      <c r="AI148" s="1">
        <v>58829</v>
      </c>
      <c r="AJ148">
        <v>44.97</v>
      </c>
      <c r="AK148">
        <v>25.37</v>
      </c>
      <c r="AL148">
        <v>27.65</v>
      </c>
      <c r="AM148">
        <v>4.5</v>
      </c>
      <c r="AN148">
        <v>0</v>
      </c>
      <c r="AO148">
        <v>1.321</v>
      </c>
      <c r="AP148" s="1">
        <v>1703.66</v>
      </c>
      <c r="AQ148" s="1">
        <v>2340.41</v>
      </c>
      <c r="AR148" s="1">
        <v>6333.82</v>
      </c>
      <c r="AS148">
        <v>630.54999999999995</v>
      </c>
      <c r="AT148">
        <v>194.49</v>
      </c>
      <c r="AU148" s="1">
        <v>11202.92</v>
      </c>
      <c r="AV148" s="1">
        <v>5748.41</v>
      </c>
      <c r="AW148">
        <v>0.34639999999999999</v>
      </c>
      <c r="AX148" s="1">
        <v>7847.5</v>
      </c>
      <c r="AY148">
        <v>0.47289999999999999</v>
      </c>
      <c r="AZ148" s="1">
        <v>1236.82</v>
      </c>
      <c r="BA148">
        <v>7.4499999999999997E-2</v>
      </c>
      <c r="BB148" s="1">
        <v>1762.2</v>
      </c>
      <c r="BC148">
        <v>0.1062</v>
      </c>
      <c r="BD148" s="1">
        <v>16594.93</v>
      </c>
      <c r="BE148" s="1">
        <v>2079.35</v>
      </c>
      <c r="BF148">
        <v>0.50070000000000003</v>
      </c>
      <c r="BG148">
        <v>0.40839999999999999</v>
      </c>
      <c r="BH148">
        <v>0.20349999999999999</v>
      </c>
      <c r="BI148">
        <v>0.33589999999999998</v>
      </c>
      <c r="BJ148">
        <v>3.7699999999999997E-2</v>
      </c>
      <c r="BK148">
        <v>1.4500000000000001E-2</v>
      </c>
    </row>
    <row r="149" spans="1:63" x14ac:dyDescent="0.25">
      <c r="A149" t="s">
        <v>149</v>
      </c>
      <c r="B149">
        <v>43919</v>
      </c>
      <c r="C149">
        <v>14</v>
      </c>
      <c r="D149">
        <v>168.44</v>
      </c>
      <c r="E149" s="1">
        <v>2358.2199999999998</v>
      </c>
      <c r="F149" s="1">
        <v>2061.31</v>
      </c>
      <c r="G149">
        <v>2.8999999999999998E-3</v>
      </c>
      <c r="H149">
        <v>0</v>
      </c>
      <c r="I149">
        <v>5.3900000000000003E-2</v>
      </c>
      <c r="J149">
        <v>1.5E-3</v>
      </c>
      <c r="K149">
        <v>1.7999999999999999E-2</v>
      </c>
      <c r="L149">
        <v>0.83840000000000003</v>
      </c>
      <c r="M149">
        <v>8.5400000000000004E-2</v>
      </c>
      <c r="N149">
        <v>0.97060000000000002</v>
      </c>
      <c r="O149">
        <v>3.3999999999999998E-3</v>
      </c>
      <c r="P149">
        <v>0.1898</v>
      </c>
      <c r="Q149" s="1">
        <v>57969.5</v>
      </c>
      <c r="R149">
        <v>0.14480000000000001</v>
      </c>
      <c r="S149">
        <v>0.31030000000000002</v>
      </c>
      <c r="T149">
        <v>0.54479999999999995</v>
      </c>
      <c r="U149">
        <v>13</v>
      </c>
      <c r="V149" s="1">
        <v>71381.06</v>
      </c>
      <c r="W149">
        <v>181.02</v>
      </c>
      <c r="X149" s="1">
        <v>77803.33</v>
      </c>
      <c r="Y149">
        <v>0.71819999999999995</v>
      </c>
      <c r="Z149">
        <v>0.14910000000000001</v>
      </c>
      <c r="AA149">
        <v>0.13270000000000001</v>
      </c>
      <c r="AB149">
        <v>0.28179999999999999</v>
      </c>
      <c r="AC149">
        <v>77.8</v>
      </c>
      <c r="AD149" s="1">
        <v>2151.27</v>
      </c>
      <c r="AE149">
        <v>269.2</v>
      </c>
      <c r="AF149" s="1">
        <v>64703.19</v>
      </c>
      <c r="AG149">
        <v>21</v>
      </c>
      <c r="AH149" s="1">
        <v>28650</v>
      </c>
      <c r="AI149" s="1">
        <v>42161</v>
      </c>
      <c r="AJ149">
        <v>33.630000000000003</v>
      </c>
      <c r="AK149">
        <v>26.04</v>
      </c>
      <c r="AL149">
        <v>30.1</v>
      </c>
      <c r="AM149">
        <v>4.2</v>
      </c>
      <c r="AN149">
        <v>0</v>
      </c>
      <c r="AO149">
        <v>0.7107</v>
      </c>
      <c r="AP149" s="1">
        <v>1133.3</v>
      </c>
      <c r="AQ149" s="1">
        <v>2652.26</v>
      </c>
      <c r="AR149" s="1">
        <v>8798.5</v>
      </c>
      <c r="AS149" s="1">
        <v>1060.3499999999999</v>
      </c>
      <c r="AT149">
        <v>389.15</v>
      </c>
      <c r="AU149" s="1">
        <v>14033.56</v>
      </c>
      <c r="AV149" s="1">
        <v>11320.7</v>
      </c>
      <c r="AW149">
        <v>0.67810000000000004</v>
      </c>
      <c r="AX149" s="1">
        <v>2236.0500000000002</v>
      </c>
      <c r="AY149">
        <v>0.13389999999999999</v>
      </c>
      <c r="AZ149">
        <v>705.17</v>
      </c>
      <c r="BA149">
        <v>4.2200000000000001E-2</v>
      </c>
      <c r="BB149" s="1">
        <v>2432.36</v>
      </c>
      <c r="BC149">
        <v>0.1457</v>
      </c>
      <c r="BD149" s="1">
        <v>16694.28</v>
      </c>
      <c r="BE149" s="1">
        <v>8365.4</v>
      </c>
      <c r="BF149">
        <v>4.3696999999999999</v>
      </c>
      <c r="BG149">
        <v>0.58169999999999999</v>
      </c>
      <c r="BH149">
        <v>0.2868</v>
      </c>
      <c r="BI149">
        <v>8.4500000000000006E-2</v>
      </c>
      <c r="BJ149">
        <v>3.8300000000000001E-2</v>
      </c>
      <c r="BK149">
        <v>8.6E-3</v>
      </c>
    </row>
    <row r="150" spans="1:63" x14ac:dyDescent="0.25">
      <c r="A150" t="s">
        <v>150</v>
      </c>
      <c r="B150">
        <v>48835</v>
      </c>
      <c r="C150">
        <v>192</v>
      </c>
      <c r="D150">
        <v>10.64</v>
      </c>
      <c r="E150" s="1">
        <v>2042.76</v>
      </c>
      <c r="F150" s="1">
        <v>2027.22</v>
      </c>
      <c r="G150">
        <v>6.8999999999999999E-3</v>
      </c>
      <c r="H150">
        <v>5.0000000000000001E-4</v>
      </c>
      <c r="I150">
        <v>1.1299999999999999E-2</v>
      </c>
      <c r="J150">
        <v>5.0000000000000001E-4</v>
      </c>
      <c r="K150">
        <v>1.8700000000000001E-2</v>
      </c>
      <c r="L150">
        <v>0.93930000000000002</v>
      </c>
      <c r="M150">
        <v>2.2700000000000001E-2</v>
      </c>
      <c r="N150">
        <v>0.3291</v>
      </c>
      <c r="O150">
        <v>2.7000000000000001E-3</v>
      </c>
      <c r="P150">
        <v>0.14560000000000001</v>
      </c>
      <c r="Q150" s="1">
        <v>56727.69</v>
      </c>
      <c r="R150">
        <v>0.1971</v>
      </c>
      <c r="S150">
        <v>0.26279999999999998</v>
      </c>
      <c r="T150">
        <v>0.54010000000000002</v>
      </c>
      <c r="U150">
        <v>16</v>
      </c>
      <c r="V150" s="1">
        <v>77811.11</v>
      </c>
      <c r="W150">
        <v>123.07</v>
      </c>
      <c r="X150" s="1">
        <v>177952.23</v>
      </c>
      <c r="Y150">
        <v>0.70540000000000003</v>
      </c>
      <c r="Z150">
        <v>0.12180000000000001</v>
      </c>
      <c r="AA150">
        <v>0.17280000000000001</v>
      </c>
      <c r="AB150">
        <v>0.29459999999999997</v>
      </c>
      <c r="AC150">
        <v>177.95</v>
      </c>
      <c r="AD150" s="1">
        <v>4561.42</v>
      </c>
      <c r="AE150">
        <v>427.09</v>
      </c>
      <c r="AF150" s="1">
        <v>165068.15</v>
      </c>
      <c r="AG150">
        <v>326</v>
      </c>
      <c r="AH150" s="1">
        <v>38577</v>
      </c>
      <c r="AI150" s="1">
        <v>60799</v>
      </c>
      <c r="AJ150">
        <v>34.75</v>
      </c>
      <c r="AK150">
        <v>23.43</v>
      </c>
      <c r="AL150">
        <v>25.45</v>
      </c>
      <c r="AM150">
        <v>4.1500000000000004</v>
      </c>
      <c r="AN150">
        <v>0</v>
      </c>
      <c r="AO150">
        <v>0.73440000000000005</v>
      </c>
      <c r="AP150" s="1">
        <v>1447.52</v>
      </c>
      <c r="AQ150" s="1">
        <v>2099</v>
      </c>
      <c r="AR150" s="1">
        <v>6792.76</v>
      </c>
      <c r="AS150">
        <v>317.97000000000003</v>
      </c>
      <c r="AT150">
        <v>232.42</v>
      </c>
      <c r="AU150" s="1">
        <v>10889.67</v>
      </c>
      <c r="AV150" s="1">
        <v>5368.06</v>
      </c>
      <c r="AW150">
        <v>0.45400000000000001</v>
      </c>
      <c r="AX150" s="1">
        <v>3935.88</v>
      </c>
      <c r="AY150">
        <v>0.33289999999999997</v>
      </c>
      <c r="AZ150" s="1">
        <v>1511.55</v>
      </c>
      <c r="BA150">
        <v>0.1278</v>
      </c>
      <c r="BB150" s="1">
        <v>1007.97</v>
      </c>
      <c r="BC150">
        <v>8.5300000000000001E-2</v>
      </c>
      <c r="BD150" s="1">
        <v>11823.46</v>
      </c>
      <c r="BE150" s="1">
        <v>4568.8100000000004</v>
      </c>
      <c r="BF150">
        <v>1.2156</v>
      </c>
      <c r="BG150">
        <v>0.53029999999999999</v>
      </c>
      <c r="BH150">
        <v>0.24990000000000001</v>
      </c>
      <c r="BI150">
        <v>0.17349999999999999</v>
      </c>
      <c r="BJ150">
        <v>3.3799999999999997E-2</v>
      </c>
      <c r="BK150">
        <v>1.2500000000000001E-2</v>
      </c>
    </row>
    <row r="151" spans="1:63" x14ac:dyDescent="0.25">
      <c r="A151" t="s">
        <v>151</v>
      </c>
      <c r="B151">
        <v>43927</v>
      </c>
      <c r="C151">
        <v>31</v>
      </c>
      <c r="D151">
        <v>37.56</v>
      </c>
      <c r="E151" s="1">
        <v>1164.3800000000001</v>
      </c>
      <c r="F151">
        <v>995.05</v>
      </c>
      <c r="G151">
        <v>1E-3</v>
      </c>
      <c r="H151">
        <v>1E-3</v>
      </c>
      <c r="I151">
        <v>1.21E-2</v>
      </c>
      <c r="J151">
        <v>1E-3</v>
      </c>
      <c r="K151">
        <v>2.7099999999999999E-2</v>
      </c>
      <c r="L151">
        <v>0.93169999999999997</v>
      </c>
      <c r="M151">
        <v>2.6100000000000002E-2</v>
      </c>
      <c r="N151">
        <v>0.45569999999999999</v>
      </c>
      <c r="O151">
        <v>2.8999999999999998E-3</v>
      </c>
      <c r="P151">
        <v>0.1812</v>
      </c>
      <c r="Q151" s="1">
        <v>48975.66</v>
      </c>
      <c r="R151">
        <v>0.16669999999999999</v>
      </c>
      <c r="S151">
        <v>0.31940000000000002</v>
      </c>
      <c r="T151">
        <v>0.51390000000000002</v>
      </c>
      <c r="U151">
        <v>10</v>
      </c>
      <c r="V151" s="1">
        <v>64373.8</v>
      </c>
      <c r="W151">
        <v>114.44</v>
      </c>
      <c r="X151" s="1">
        <v>123938.61</v>
      </c>
      <c r="Y151">
        <v>0.81310000000000004</v>
      </c>
      <c r="Z151">
        <v>0.1</v>
      </c>
      <c r="AA151">
        <v>8.6900000000000005E-2</v>
      </c>
      <c r="AB151">
        <v>0.18690000000000001</v>
      </c>
      <c r="AC151">
        <v>123.94</v>
      </c>
      <c r="AD151" s="1">
        <v>2751.54</v>
      </c>
      <c r="AE151">
        <v>408.34</v>
      </c>
      <c r="AF151" s="1">
        <v>109351.26</v>
      </c>
      <c r="AG151">
        <v>99</v>
      </c>
      <c r="AH151" s="1">
        <v>32715</v>
      </c>
      <c r="AI151" s="1">
        <v>46949</v>
      </c>
      <c r="AJ151">
        <v>24</v>
      </c>
      <c r="AK151">
        <v>22.01</v>
      </c>
      <c r="AL151">
        <v>22.17</v>
      </c>
      <c r="AM151">
        <v>0</v>
      </c>
      <c r="AN151">
        <v>27.5</v>
      </c>
      <c r="AO151">
        <v>0.73340000000000005</v>
      </c>
      <c r="AP151" s="1">
        <v>1258.83</v>
      </c>
      <c r="AQ151" s="1">
        <v>2177.46</v>
      </c>
      <c r="AR151" s="1">
        <v>6427.75</v>
      </c>
      <c r="AS151" s="1">
        <v>1007.77</v>
      </c>
      <c r="AT151">
        <v>409.28</v>
      </c>
      <c r="AU151" s="1">
        <v>11281.09</v>
      </c>
      <c r="AV151" s="1">
        <v>8911.11</v>
      </c>
      <c r="AW151">
        <v>0.67210000000000003</v>
      </c>
      <c r="AX151" s="1">
        <v>2467</v>
      </c>
      <c r="AY151">
        <v>0.18609999999999999</v>
      </c>
      <c r="AZ151">
        <v>794.46</v>
      </c>
      <c r="BA151">
        <v>5.9900000000000002E-2</v>
      </c>
      <c r="BB151" s="1">
        <v>1086.4000000000001</v>
      </c>
      <c r="BC151">
        <v>8.1900000000000001E-2</v>
      </c>
      <c r="BD151" s="1">
        <v>13258.97</v>
      </c>
      <c r="BE151" s="1">
        <v>5790.46</v>
      </c>
      <c r="BF151">
        <v>2.1137999999999999</v>
      </c>
      <c r="BG151">
        <v>0.40439999999999998</v>
      </c>
      <c r="BH151">
        <v>0.25990000000000002</v>
      </c>
      <c r="BI151">
        <v>0.24179999999999999</v>
      </c>
      <c r="BJ151">
        <v>2.2700000000000001E-2</v>
      </c>
      <c r="BK151">
        <v>7.1199999999999999E-2</v>
      </c>
    </row>
    <row r="152" spans="1:63" x14ac:dyDescent="0.25">
      <c r="A152" t="s">
        <v>152</v>
      </c>
      <c r="B152">
        <v>46037</v>
      </c>
      <c r="C152">
        <v>143</v>
      </c>
      <c r="D152">
        <v>8.98</v>
      </c>
      <c r="E152" s="1">
        <v>1284.1199999999999</v>
      </c>
      <c r="F152" s="1">
        <v>1109.4000000000001</v>
      </c>
      <c r="G152">
        <v>8.9999999999999998E-4</v>
      </c>
      <c r="H152">
        <v>1.8E-3</v>
      </c>
      <c r="I152">
        <v>6.3E-3</v>
      </c>
      <c r="J152">
        <v>0</v>
      </c>
      <c r="K152">
        <v>1.44E-2</v>
      </c>
      <c r="L152">
        <v>0.96309999999999996</v>
      </c>
      <c r="M152">
        <v>1.35E-2</v>
      </c>
      <c r="N152">
        <v>0.4577</v>
      </c>
      <c r="O152">
        <v>0</v>
      </c>
      <c r="P152">
        <v>0.1236</v>
      </c>
      <c r="Q152" s="1">
        <v>56488.11</v>
      </c>
      <c r="R152">
        <v>0.20549999999999999</v>
      </c>
      <c r="S152">
        <v>0.17810000000000001</v>
      </c>
      <c r="T152">
        <v>0.61639999999999995</v>
      </c>
      <c r="U152">
        <v>7</v>
      </c>
      <c r="V152" s="1">
        <v>86400.57</v>
      </c>
      <c r="W152">
        <v>171.6</v>
      </c>
      <c r="X152" s="1">
        <v>176344.86</v>
      </c>
      <c r="Y152">
        <v>0.88539999999999996</v>
      </c>
      <c r="Z152">
        <v>3.9100000000000003E-2</v>
      </c>
      <c r="AA152">
        <v>7.5499999999999998E-2</v>
      </c>
      <c r="AB152">
        <v>0.11459999999999999</v>
      </c>
      <c r="AC152">
        <v>176.34</v>
      </c>
      <c r="AD152" s="1">
        <v>4098.08</v>
      </c>
      <c r="AE152">
        <v>528.65</v>
      </c>
      <c r="AF152" s="1">
        <v>166400.01999999999</v>
      </c>
      <c r="AG152">
        <v>333</v>
      </c>
      <c r="AH152" s="1">
        <v>35400</v>
      </c>
      <c r="AI152" s="1">
        <v>53883</v>
      </c>
      <c r="AJ152">
        <v>36.700000000000003</v>
      </c>
      <c r="AK152">
        <v>22</v>
      </c>
      <c r="AL152">
        <v>25.2</v>
      </c>
      <c r="AM152">
        <v>4.5</v>
      </c>
      <c r="AN152">
        <v>0</v>
      </c>
      <c r="AO152">
        <v>1.0173000000000001</v>
      </c>
      <c r="AP152" s="1">
        <v>1667.08</v>
      </c>
      <c r="AQ152" s="1">
        <v>2487.98</v>
      </c>
      <c r="AR152" s="1">
        <v>7630.8</v>
      </c>
      <c r="AS152">
        <v>510.08</v>
      </c>
      <c r="AT152">
        <v>71.64</v>
      </c>
      <c r="AU152" s="1">
        <v>12367.58</v>
      </c>
      <c r="AV152" s="1">
        <v>7904.32</v>
      </c>
      <c r="AW152">
        <v>0.54549999999999998</v>
      </c>
      <c r="AX152" s="1">
        <v>3920.11</v>
      </c>
      <c r="AY152">
        <v>0.27050000000000002</v>
      </c>
      <c r="AZ152" s="1">
        <v>1169.9000000000001</v>
      </c>
      <c r="BA152">
        <v>8.0699999999999994E-2</v>
      </c>
      <c r="BB152" s="1">
        <v>1495.52</v>
      </c>
      <c r="BC152">
        <v>0.1032</v>
      </c>
      <c r="BD152" s="1">
        <v>14489.85</v>
      </c>
      <c r="BE152" s="1">
        <v>4907.08</v>
      </c>
      <c r="BF152">
        <v>1.5878000000000001</v>
      </c>
      <c r="BG152">
        <v>0.47439999999999999</v>
      </c>
      <c r="BH152">
        <v>0.23330000000000001</v>
      </c>
      <c r="BI152">
        <v>0.2298</v>
      </c>
      <c r="BJ152">
        <v>4.58E-2</v>
      </c>
      <c r="BK152">
        <v>1.6799999999999999E-2</v>
      </c>
    </row>
    <row r="153" spans="1:63" x14ac:dyDescent="0.25">
      <c r="A153" t="s">
        <v>153</v>
      </c>
      <c r="B153">
        <v>48512</v>
      </c>
      <c r="C153">
        <v>116</v>
      </c>
      <c r="D153">
        <v>6.45</v>
      </c>
      <c r="E153">
        <v>747.67</v>
      </c>
      <c r="F153">
        <v>745.49</v>
      </c>
      <c r="G153">
        <v>2.7000000000000001E-3</v>
      </c>
      <c r="H153">
        <v>0</v>
      </c>
      <c r="I153">
        <v>1.2999999999999999E-3</v>
      </c>
      <c r="J153">
        <v>0</v>
      </c>
      <c r="K153">
        <v>6.7000000000000002E-3</v>
      </c>
      <c r="L153">
        <v>0.96909999999999996</v>
      </c>
      <c r="M153">
        <v>2.01E-2</v>
      </c>
      <c r="N153">
        <v>0.4899</v>
      </c>
      <c r="O153">
        <v>1.2999999999999999E-3</v>
      </c>
      <c r="P153">
        <v>0.1273</v>
      </c>
      <c r="Q153" s="1">
        <v>57089.54</v>
      </c>
      <c r="R153">
        <v>0.16</v>
      </c>
      <c r="S153">
        <v>0.14000000000000001</v>
      </c>
      <c r="T153">
        <v>0.7</v>
      </c>
      <c r="U153">
        <v>12</v>
      </c>
      <c r="V153" s="1">
        <v>56189.33</v>
      </c>
      <c r="W153">
        <v>62.24</v>
      </c>
      <c r="X153" s="1">
        <v>140069</v>
      </c>
      <c r="Y153">
        <v>0.74250000000000005</v>
      </c>
      <c r="Z153">
        <v>3.4799999999999998E-2</v>
      </c>
      <c r="AA153">
        <v>0.22270000000000001</v>
      </c>
      <c r="AB153">
        <v>0.25750000000000001</v>
      </c>
      <c r="AC153">
        <v>140.07</v>
      </c>
      <c r="AD153" s="1">
        <v>2801.38</v>
      </c>
      <c r="AE153">
        <v>329.65</v>
      </c>
      <c r="AF153" s="1">
        <v>122510.41</v>
      </c>
      <c r="AG153">
        <v>138</v>
      </c>
      <c r="AH153" s="1">
        <v>35088</v>
      </c>
      <c r="AI153" s="1">
        <v>52375</v>
      </c>
      <c r="AJ153">
        <v>20</v>
      </c>
      <c r="AK153">
        <v>20</v>
      </c>
      <c r="AL153">
        <v>20</v>
      </c>
      <c r="AM153">
        <v>4</v>
      </c>
      <c r="AN153">
        <v>0</v>
      </c>
      <c r="AO153">
        <v>0.6401</v>
      </c>
      <c r="AP153" s="1">
        <v>1740.56</v>
      </c>
      <c r="AQ153" s="1">
        <v>2433.81</v>
      </c>
      <c r="AR153" s="1">
        <v>7342.95</v>
      </c>
      <c r="AS153">
        <v>722.33</v>
      </c>
      <c r="AT153">
        <v>188.69</v>
      </c>
      <c r="AU153" s="1">
        <v>12428.34</v>
      </c>
      <c r="AV153" s="1">
        <v>9620.1</v>
      </c>
      <c r="AW153">
        <v>0.63560000000000005</v>
      </c>
      <c r="AX153" s="1">
        <v>2653.15</v>
      </c>
      <c r="AY153">
        <v>0.17530000000000001</v>
      </c>
      <c r="AZ153" s="1">
        <v>1311.29</v>
      </c>
      <c r="BA153">
        <v>8.6599999999999996E-2</v>
      </c>
      <c r="BB153" s="1">
        <v>1550.18</v>
      </c>
      <c r="BC153">
        <v>0.1024</v>
      </c>
      <c r="BD153" s="1">
        <v>15134.72</v>
      </c>
      <c r="BE153" s="1">
        <v>9015.41</v>
      </c>
      <c r="BF153">
        <v>3.2515999999999998</v>
      </c>
      <c r="BG153">
        <v>0.58120000000000005</v>
      </c>
      <c r="BH153">
        <v>0.25850000000000001</v>
      </c>
      <c r="BI153">
        <v>0.1091</v>
      </c>
      <c r="BJ153">
        <v>3.6799999999999999E-2</v>
      </c>
      <c r="BK153">
        <v>1.43E-2</v>
      </c>
    </row>
    <row r="154" spans="1:63" x14ac:dyDescent="0.25">
      <c r="A154" t="s">
        <v>154</v>
      </c>
      <c r="B154">
        <v>49122</v>
      </c>
      <c r="C154">
        <v>87</v>
      </c>
      <c r="D154">
        <v>9.56</v>
      </c>
      <c r="E154">
        <v>831.68</v>
      </c>
      <c r="F154">
        <v>791.54</v>
      </c>
      <c r="G154">
        <v>3.8E-3</v>
      </c>
      <c r="H154">
        <v>0</v>
      </c>
      <c r="I154">
        <v>5.1000000000000004E-3</v>
      </c>
      <c r="J154">
        <v>1.2999999999999999E-3</v>
      </c>
      <c r="K154">
        <v>1.01E-2</v>
      </c>
      <c r="L154">
        <v>0.95960000000000001</v>
      </c>
      <c r="M154">
        <v>2.0199999999999999E-2</v>
      </c>
      <c r="N154">
        <v>0.99639999999999995</v>
      </c>
      <c r="O154">
        <v>0</v>
      </c>
      <c r="P154">
        <v>0.1434</v>
      </c>
      <c r="Q154" s="1">
        <v>65653.679999999993</v>
      </c>
      <c r="R154">
        <v>4.41E-2</v>
      </c>
      <c r="S154">
        <v>0.29409999999999997</v>
      </c>
      <c r="T154">
        <v>0.66180000000000005</v>
      </c>
      <c r="U154">
        <v>7</v>
      </c>
      <c r="V154" s="1">
        <v>93887</v>
      </c>
      <c r="W154">
        <v>111.01</v>
      </c>
      <c r="X154" s="1">
        <v>95939.22</v>
      </c>
      <c r="Y154">
        <v>0.83699999999999997</v>
      </c>
      <c r="Z154">
        <v>2.92E-2</v>
      </c>
      <c r="AA154">
        <v>0.1338</v>
      </c>
      <c r="AB154">
        <v>0.16300000000000001</v>
      </c>
      <c r="AC154">
        <v>95.94</v>
      </c>
      <c r="AD154" s="1">
        <v>2207.75</v>
      </c>
      <c r="AE154">
        <v>262.5</v>
      </c>
      <c r="AF154" s="1">
        <v>87067.35</v>
      </c>
      <c r="AG154">
        <v>55</v>
      </c>
      <c r="AH154" s="1">
        <v>29611</v>
      </c>
      <c r="AI154" s="1">
        <v>47376</v>
      </c>
      <c r="AJ154">
        <v>29</v>
      </c>
      <c r="AK154">
        <v>22</v>
      </c>
      <c r="AL154">
        <v>24.58</v>
      </c>
      <c r="AM154">
        <v>3.6</v>
      </c>
      <c r="AN154">
        <v>0</v>
      </c>
      <c r="AO154">
        <v>0.94020000000000004</v>
      </c>
      <c r="AP154" s="1">
        <v>1683.7</v>
      </c>
      <c r="AQ154" s="1">
        <v>3086.48</v>
      </c>
      <c r="AR154" s="1">
        <v>10887.04</v>
      </c>
      <c r="AS154">
        <v>809.43</v>
      </c>
      <c r="AT154">
        <v>157.61000000000001</v>
      </c>
      <c r="AU154" s="1">
        <v>16624.25</v>
      </c>
      <c r="AV154" s="1">
        <v>13870.15</v>
      </c>
      <c r="AW154">
        <v>0.70499999999999996</v>
      </c>
      <c r="AX154" s="1">
        <v>1798.76</v>
      </c>
      <c r="AY154">
        <v>9.1399999999999995E-2</v>
      </c>
      <c r="AZ154" s="1">
        <v>1904.35</v>
      </c>
      <c r="BA154">
        <v>9.6799999999999997E-2</v>
      </c>
      <c r="BB154" s="1">
        <v>2099.79</v>
      </c>
      <c r="BC154">
        <v>0.1067</v>
      </c>
      <c r="BD154" s="1">
        <v>19673.05</v>
      </c>
      <c r="BE154" s="1">
        <v>12778.26</v>
      </c>
      <c r="BF154">
        <v>6.3516000000000004</v>
      </c>
      <c r="BG154">
        <v>0.54169999999999996</v>
      </c>
      <c r="BH154">
        <v>0.25650000000000001</v>
      </c>
      <c r="BI154">
        <v>0.16420000000000001</v>
      </c>
      <c r="BJ154">
        <v>3.0200000000000001E-2</v>
      </c>
      <c r="BK154">
        <v>7.4000000000000003E-3</v>
      </c>
    </row>
    <row r="155" spans="1:63" x14ac:dyDescent="0.25">
      <c r="A155" t="s">
        <v>155</v>
      </c>
      <c r="B155">
        <v>50674</v>
      </c>
      <c r="C155">
        <v>105</v>
      </c>
      <c r="D155">
        <v>13.06</v>
      </c>
      <c r="E155" s="1">
        <v>1371.63</v>
      </c>
      <c r="F155" s="1">
        <v>1346.08</v>
      </c>
      <c r="G155">
        <v>3.7000000000000002E-3</v>
      </c>
      <c r="H155">
        <v>6.9999999999999999E-4</v>
      </c>
      <c r="I155">
        <v>1.5599999999999999E-2</v>
      </c>
      <c r="J155">
        <v>1.5E-3</v>
      </c>
      <c r="K155">
        <v>6.0900000000000003E-2</v>
      </c>
      <c r="L155">
        <v>0.90939999999999999</v>
      </c>
      <c r="M155">
        <v>8.2000000000000007E-3</v>
      </c>
      <c r="N155">
        <v>0.1981</v>
      </c>
      <c r="O155">
        <v>1.5E-3</v>
      </c>
      <c r="P155">
        <v>0.12470000000000001</v>
      </c>
      <c r="Q155" s="1">
        <v>67334.22</v>
      </c>
      <c r="R155">
        <v>0.10639999999999999</v>
      </c>
      <c r="S155">
        <v>0.18090000000000001</v>
      </c>
      <c r="T155">
        <v>0.71279999999999999</v>
      </c>
      <c r="U155">
        <v>11</v>
      </c>
      <c r="V155" s="1">
        <v>88251.11</v>
      </c>
      <c r="W155">
        <v>116.74</v>
      </c>
      <c r="X155" s="1">
        <v>280466.67</v>
      </c>
      <c r="Y155">
        <v>0.58599999999999997</v>
      </c>
      <c r="Z155">
        <v>5.5399999999999998E-2</v>
      </c>
      <c r="AA155">
        <v>0.35859999999999997</v>
      </c>
      <c r="AB155">
        <v>0.41399999999999998</v>
      </c>
      <c r="AC155">
        <v>280.47000000000003</v>
      </c>
      <c r="AD155" s="1">
        <v>7403.63</v>
      </c>
      <c r="AE155">
        <v>465.09</v>
      </c>
      <c r="AF155" s="1">
        <v>241563.86</v>
      </c>
      <c r="AG155">
        <v>522</v>
      </c>
      <c r="AH155" s="1">
        <v>40752</v>
      </c>
      <c r="AI155" s="1">
        <v>63957</v>
      </c>
      <c r="AJ155">
        <v>34.1</v>
      </c>
      <c r="AK155">
        <v>22</v>
      </c>
      <c r="AL155">
        <v>23.06</v>
      </c>
      <c r="AM155">
        <v>5</v>
      </c>
      <c r="AN155" s="1">
        <v>1642.35</v>
      </c>
      <c r="AO155">
        <v>1.1066</v>
      </c>
      <c r="AP155" s="1">
        <v>2087.0700000000002</v>
      </c>
      <c r="AQ155" s="1">
        <v>2439.06</v>
      </c>
      <c r="AR155" s="1">
        <v>7726.34</v>
      </c>
      <c r="AS155">
        <v>543.52</v>
      </c>
      <c r="AT155">
        <v>195.68</v>
      </c>
      <c r="AU155" s="1">
        <v>12991.67</v>
      </c>
      <c r="AV155" s="1">
        <v>5190.09</v>
      </c>
      <c r="AW155">
        <v>0.32700000000000001</v>
      </c>
      <c r="AX155" s="1">
        <v>7424.16</v>
      </c>
      <c r="AY155">
        <v>0.46779999999999999</v>
      </c>
      <c r="AZ155" s="1">
        <v>2180.5100000000002</v>
      </c>
      <c r="BA155">
        <v>0.13739999999999999</v>
      </c>
      <c r="BB155" s="1">
        <v>1074.6500000000001</v>
      </c>
      <c r="BC155">
        <v>6.7699999999999996E-2</v>
      </c>
      <c r="BD155" s="1">
        <v>15869.41</v>
      </c>
      <c r="BE155" s="1">
        <v>4378.1400000000003</v>
      </c>
      <c r="BF155">
        <v>0.97909999999999997</v>
      </c>
      <c r="BG155">
        <v>0.57640000000000002</v>
      </c>
      <c r="BH155">
        <v>0.25340000000000001</v>
      </c>
      <c r="BI155">
        <v>5.8900000000000001E-2</v>
      </c>
      <c r="BJ155">
        <v>3.6999999999999998E-2</v>
      </c>
      <c r="BK155">
        <v>7.4300000000000005E-2</v>
      </c>
    </row>
    <row r="156" spans="1:63" x14ac:dyDescent="0.25">
      <c r="A156" t="s">
        <v>156</v>
      </c>
      <c r="B156">
        <v>43935</v>
      </c>
      <c r="C156">
        <v>117</v>
      </c>
      <c r="D156">
        <v>17.899999999999999</v>
      </c>
      <c r="E156" s="1">
        <v>2094.5</v>
      </c>
      <c r="F156" s="1">
        <v>1797.75</v>
      </c>
      <c r="G156">
        <v>0.01</v>
      </c>
      <c r="H156">
        <v>1.1000000000000001E-3</v>
      </c>
      <c r="I156">
        <v>6.7000000000000002E-3</v>
      </c>
      <c r="J156">
        <v>5.9999999999999995E-4</v>
      </c>
      <c r="K156">
        <v>1.84E-2</v>
      </c>
      <c r="L156">
        <v>0.92600000000000005</v>
      </c>
      <c r="M156">
        <v>3.73E-2</v>
      </c>
      <c r="N156">
        <v>0.37769999999999998</v>
      </c>
      <c r="O156">
        <v>7.6E-3</v>
      </c>
      <c r="P156">
        <v>0.1187</v>
      </c>
      <c r="Q156" s="1">
        <v>62515.91</v>
      </c>
      <c r="R156">
        <v>0.15379999999999999</v>
      </c>
      <c r="S156">
        <v>0.2077</v>
      </c>
      <c r="T156">
        <v>0.63849999999999996</v>
      </c>
      <c r="U156">
        <v>10</v>
      </c>
      <c r="V156" s="1">
        <v>100282.7</v>
      </c>
      <c r="W156">
        <v>197.77</v>
      </c>
      <c r="X156" s="1">
        <v>163479.46</v>
      </c>
      <c r="Y156">
        <v>0.82</v>
      </c>
      <c r="Z156">
        <v>0.14729999999999999</v>
      </c>
      <c r="AA156">
        <v>3.27E-2</v>
      </c>
      <c r="AB156">
        <v>0.18</v>
      </c>
      <c r="AC156">
        <v>163.47999999999999</v>
      </c>
      <c r="AD156" s="1">
        <v>3713.21</v>
      </c>
      <c r="AE156">
        <v>592.33000000000004</v>
      </c>
      <c r="AF156" s="1">
        <v>157494.28</v>
      </c>
      <c r="AG156">
        <v>285</v>
      </c>
      <c r="AH156" s="1">
        <v>34541</v>
      </c>
      <c r="AI156" s="1">
        <v>53458</v>
      </c>
      <c r="AJ156">
        <v>34.979999999999997</v>
      </c>
      <c r="AK156">
        <v>22.1</v>
      </c>
      <c r="AL156">
        <v>23.38</v>
      </c>
      <c r="AM156">
        <v>3.4</v>
      </c>
      <c r="AN156" s="1">
        <v>2315.0100000000002</v>
      </c>
      <c r="AO156">
        <v>1.5536000000000001</v>
      </c>
      <c r="AP156" s="1">
        <v>1997.37</v>
      </c>
      <c r="AQ156" s="1">
        <v>2637.94</v>
      </c>
      <c r="AR156" s="1">
        <v>7426.97</v>
      </c>
      <c r="AS156">
        <v>716.62</v>
      </c>
      <c r="AT156">
        <v>127.14</v>
      </c>
      <c r="AU156" s="1">
        <v>12906.04</v>
      </c>
      <c r="AV156" s="1">
        <v>6721.3</v>
      </c>
      <c r="AW156">
        <v>0.45500000000000002</v>
      </c>
      <c r="AX156" s="1">
        <v>6225.87</v>
      </c>
      <c r="AY156">
        <v>0.4214</v>
      </c>
      <c r="AZ156">
        <v>774.21</v>
      </c>
      <c r="BA156">
        <v>5.2400000000000002E-2</v>
      </c>
      <c r="BB156" s="1">
        <v>1051.4100000000001</v>
      </c>
      <c r="BC156">
        <v>7.1199999999999999E-2</v>
      </c>
      <c r="BD156" s="1">
        <v>14772.79</v>
      </c>
      <c r="BE156" s="1">
        <v>4239.74</v>
      </c>
      <c r="BF156">
        <v>1.3009999999999999</v>
      </c>
      <c r="BG156">
        <v>0.5595</v>
      </c>
      <c r="BH156">
        <v>0.2346</v>
      </c>
      <c r="BI156">
        <v>0.1421</v>
      </c>
      <c r="BJ156">
        <v>4.0099999999999997E-2</v>
      </c>
      <c r="BK156">
        <v>2.3599999999999999E-2</v>
      </c>
    </row>
    <row r="157" spans="1:63" x14ac:dyDescent="0.25">
      <c r="A157" t="s">
        <v>157</v>
      </c>
      <c r="B157">
        <v>50617</v>
      </c>
      <c r="C157">
        <v>69</v>
      </c>
      <c r="D157">
        <v>8.0399999999999991</v>
      </c>
      <c r="E157">
        <v>555.09</v>
      </c>
      <c r="F157">
        <v>520.39</v>
      </c>
      <c r="G157">
        <v>1.9E-3</v>
      </c>
      <c r="H157">
        <v>1.9E-3</v>
      </c>
      <c r="I157">
        <v>1.54E-2</v>
      </c>
      <c r="J157">
        <v>1.9E-3</v>
      </c>
      <c r="K157">
        <v>5.7700000000000001E-2</v>
      </c>
      <c r="L157">
        <v>0.8962</v>
      </c>
      <c r="M157">
        <v>2.5000000000000001E-2</v>
      </c>
      <c r="N157">
        <v>0.28239999999999998</v>
      </c>
      <c r="O157">
        <v>3.8E-3</v>
      </c>
      <c r="P157">
        <v>0.1013</v>
      </c>
      <c r="Q157" s="1">
        <v>56551.66</v>
      </c>
      <c r="R157">
        <v>0.1731</v>
      </c>
      <c r="S157">
        <v>0.1923</v>
      </c>
      <c r="T157">
        <v>0.63460000000000005</v>
      </c>
      <c r="U157">
        <v>4</v>
      </c>
      <c r="V157" s="1">
        <v>81992.75</v>
      </c>
      <c r="W157">
        <v>132.6</v>
      </c>
      <c r="X157" s="1">
        <v>164621.94</v>
      </c>
      <c r="Y157">
        <v>0.85060000000000002</v>
      </c>
      <c r="Z157">
        <v>9.9099999999999994E-2</v>
      </c>
      <c r="AA157">
        <v>5.04E-2</v>
      </c>
      <c r="AB157">
        <v>0.14940000000000001</v>
      </c>
      <c r="AC157">
        <v>164.62</v>
      </c>
      <c r="AD157" s="1">
        <v>4178.41</v>
      </c>
      <c r="AE157">
        <v>564.69000000000005</v>
      </c>
      <c r="AF157" s="1">
        <v>167640.82999999999</v>
      </c>
      <c r="AG157">
        <v>340</v>
      </c>
      <c r="AH157" s="1">
        <v>35000</v>
      </c>
      <c r="AI157" s="1">
        <v>54656</v>
      </c>
      <c r="AJ157">
        <v>41.5</v>
      </c>
      <c r="AK157">
        <v>23.81</v>
      </c>
      <c r="AL157">
        <v>30.67</v>
      </c>
      <c r="AM157">
        <v>4</v>
      </c>
      <c r="AN157" s="1">
        <v>1734.51</v>
      </c>
      <c r="AO157">
        <v>1.3716999999999999</v>
      </c>
      <c r="AP157" s="1">
        <v>2168.27</v>
      </c>
      <c r="AQ157" s="1">
        <v>2511.19</v>
      </c>
      <c r="AR157" s="1">
        <v>7373.65</v>
      </c>
      <c r="AS157">
        <v>676.1</v>
      </c>
      <c r="AT157">
        <v>602.14</v>
      </c>
      <c r="AU157" s="1">
        <v>13331.35</v>
      </c>
      <c r="AV157" s="1">
        <v>8333.14</v>
      </c>
      <c r="AW157">
        <v>0.50849999999999995</v>
      </c>
      <c r="AX157" s="1">
        <v>5358.14</v>
      </c>
      <c r="AY157">
        <v>0.32690000000000002</v>
      </c>
      <c r="AZ157" s="1">
        <v>1370.55</v>
      </c>
      <c r="BA157">
        <v>8.3599999999999994E-2</v>
      </c>
      <c r="BB157" s="1">
        <v>1327.24</v>
      </c>
      <c r="BC157">
        <v>8.1000000000000003E-2</v>
      </c>
      <c r="BD157" s="1">
        <v>16389.07</v>
      </c>
      <c r="BE157" s="1">
        <v>6875.92</v>
      </c>
      <c r="BF157">
        <v>1.9698</v>
      </c>
      <c r="BG157">
        <v>0.56610000000000005</v>
      </c>
      <c r="BH157">
        <v>0.27089999999999997</v>
      </c>
      <c r="BI157">
        <v>0.10879999999999999</v>
      </c>
      <c r="BJ157">
        <v>3.8600000000000002E-2</v>
      </c>
      <c r="BK157">
        <v>1.5599999999999999E-2</v>
      </c>
    </row>
    <row r="158" spans="1:63" x14ac:dyDescent="0.25">
      <c r="A158" t="s">
        <v>158</v>
      </c>
      <c r="B158">
        <v>46094</v>
      </c>
      <c r="C158">
        <v>63</v>
      </c>
      <c r="D158">
        <v>56.25</v>
      </c>
      <c r="E158" s="1">
        <v>3543.91</v>
      </c>
      <c r="F158" s="1">
        <v>3517.27</v>
      </c>
      <c r="G158">
        <v>5.7000000000000002E-3</v>
      </c>
      <c r="H158">
        <v>2.9999999999999997E-4</v>
      </c>
      <c r="I158">
        <v>1.5599999999999999E-2</v>
      </c>
      <c r="J158">
        <v>2.9999999999999997E-4</v>
      </c>
      <c r="K158">
        <v>3.4700000000000002E-2</v>
      </c>
      <c r="L158">
        <v>0.89510000000000001</v>
      </c>
      <c r="M158">
        <v>4.8300000000000003E-2</v>
      </c>
      <c r="N158">
        <v>0.4123</v>
      </c>
      <c r="O158">
        <v>6.4999999999999997E-3</v>
      </c>
      <c r="P158">
        <v>0.16900000000000001</v>
      </c>
      <c r="Q158" s="1">
        <v>66938.649999999994</v>
      </c>
      <c r="R158">
        <v>0.1336</v>
      </c>
      <c r="S158">
        <v>0.22120000000000001</v>
      </c>
      <c r="T158">
        <v>0.6452</v>
      </c>
      <c r="U158">
        <v>25</v>
      </c>
      <c r="V158" s="1">
        <v>77879.839999999997</v>
      </c>
      <c r="W158">
        <v>135.05000000000001</v>
      </c>
      <c r="X158" s="1">
        <v>149583.78</v>
      </c>
      <c r="Y158">
        <v>0.66279999999999994</v>
      </c>
      <c r="Z158">
        <v>7.4800000000000005E-2</v>
      </c>
      <c r="AA158">
        <v>0.26240000000000002</v>
      </c>
      <c r="AB158">
        <v>0.3372</v>
      </c>
      <c r="AC158">
        <v>149.58000000000001</v>
      </c>
      <c r="AD158" s="1">
        <v>4797.6000000000004</v>
      </c>
      <c r="AE158">
        <v>445.81</v>
      </c>
      <c r="AF158" s="1">
        <v>138891.75</v>
      </c>
      <c r="AG158">
        <v>210</v>
      </c>
      <c r="AH158" s="1">
        <v>39633</v>
      </c>
      <c r="AI158" s="1">
        <v>55080</v>
      </c>
      <c r="AJ158">
        <v>42.92</v>
      </c>
      <c r="AK158">
        <v>27.56</v>
      </c>
      <c r="AL158">
        <v>34.01</v>
      </c>
      <c r="AM158">
        <v>2.46</v>
      </c>
      <c r="AN158">
        <v>0</v>
      </c>
      <c r="AO158">
        <v>0.67659999999999998</v>
      </c>
      <c r="AP158" s="1">
        <v>1361.09</v>
      </c>
      <c r="AQ158" s="1">
        <v>1868.22</v>
      </c>
      <c r="AR158" s="1">
        <v>6722.4</v>
      </c>
      <c r="AS158" s="1">
        <v>1049.28</v>
      </c>
      <c r="AT158">
        <v>427.57</v>
      </c>
      <c r="AU158" s="1">
        <v>11428.57</v>
      </c>
      <c r="AV158" s="1">
        <v>5498.64</v>
      </c>
      <c r="AW158">
        <v>0.47310000000000002</v>
      </c>
      <c r="AX158" s="1">
        <v>4009.93</v>
      </c>
      <c r="AY158">
        <v>0.34499999999999997</v>
      </c>
      <c r="AZ158" s="1">
        <v>1171.47</v>
      </c>
      <c r="BA158">
        <v>0.1008</v>
      </c>
      <c r="BB158">
        <v>942.97</v>
      </c>
      <c r="BC158">
        <v>8.1100000000000005E-2</v>
      </c>
      <c r="BD158" s="1">
        <v>11623.01</v>
      </c>
      <c r="BE158" s="1">
        <v>5294.22</v>
      </c>
      <c r="BF158">
        <v>1.7827</v>
      </c>
      <c r="BG158">
        <v>0.56950000000000001</v>
      </c>
      <c r="BH158">
        <v>0.25280000000000002</v>
      </c>
      <c r="BI158">
        <v>0.14199999999999999</v>
      </c>
      <c r="BJ158">
        <v>2.46E-2</v>
      </c>
      <c r="BK158">
        <v>1.0999999999999999E-2</v>
      </c>
    </row>
    <row r="159" spans="1:63" x14ac:dyDescent="0.25">
      <c r="A159" t="s">
        <v>159</v>
      </c>
      <c r="B159">
        <v>46789</v>
      </c>
      <c r="C159">
        <v>69</v>
      </c>
      <c r="D159">
        <v>19.59</v>
      </c>
      <c r="E159" s="1">
        <v>1351.5</v>
      </c>
      <c r="F159" s="1">
        <v>1406.56</v>
      </c>
      <c r="G159">
        <v>2.0999999999999999E-3</v>
      </c>
      <c r="H159">
        <v>6.9999999999999999E-4</v>
      </c>
      <c r="I159">
        <v>0.01</v>
      </c>
      <c r="J159">
        <v>2.0999999999999999E-3</v>
      </c>
      <c r="K159">
        <v>6.9699999999999998E-2</v>
      </c>
      <c r="L159">
        <v>0.87549999999999994</v>
      </c>
      <c r="M159">
        <v>3.9800000000000002E-2</v>
      </c>
      <c r="N159">
        <v>0.31040000000000001</v>
      </c>
      <c r="O159">
        <v>7.9000000000000008E-3</v>
      </c>
      <c r="P159">
        <v>0.115</v>
      </c>
      <c r="Q159" s="1">
        <v>69151.929999999993</v>
      </c>
      <c r="R159">
        <v>8.6999999999999994E-2</v>
      </c>
      <c r="S159">
        <v>8.6999999999999994E-2</v>
      </c>
      <c r="T159">
        <v>0.82609999999999995</v>
      </c>
      <c r="U159">
        <v>16</v>
      </c>
      <c r="V159" s="1">
        <v>70630.25</v>
      </c>
      <c r="W159">
        <v>81.12</v>
      </c>
      <c r="X159" s="1">
        <v>261166.36</v>
      </c>
      <c r="Y159">
        <v>0.54620000000000002</v>
      </c>
      <c r="Z159">
        <v>0.12189999999999999</v>
      </c>
      <c r="AA159">
        <v>0.33189999999999997</v>
      </c>
      <c r="AB159">
        <v>0.45379999999999998</v>
      </c>
      <c r="AC159">
        <v>261.17</v>
      </c>
      <c r="AD159" s="1">
        <v>11237.08</v>
      </c>
      <c r="AE159">
        <v>618.59</v>
      </c>
      <c r="AF159" s="1">
        <v>196106.04</v>
      </c>
      <c r="AG159">
        <v>441</v>
      </c>
      <c r="AH159" s="1">
        <v>35769</v>
      </c>
      <c r="AI159" s="1">
        <v>60699</v>
      </c>
      <c r="AJ159">
        <v>65.53</v>
      </c>
      <c r="AK159">
        <v>30.47</v>
      </c>
      <c r="AL159">
        <v>37.99</v>
      </c>
      <c r="AM159">
        <v>4.5999999999999996</v>
      </c>
      <c r="AN159">
        <v>0</v>
      </c>
      <c r="AO159">
        <v>0.98750000000000004</v>
      </c>
      <c r="AP159" s="1">
        <v>1464.02</v>
      </c>
      <c r="AQ159" s="1">
        <v>1857.46</v>
      </c>
      <c r="AR159" s="1">
        <v>7556.25</v>
      </c>
      <c r="AS159">
        <v>747.31</v>
      </c>
      <c r="AT159">
        <v>284.75</v>
      </c>
      <c r="AU159" s="1">
        <v>11909.8</v>
      </c>
      <c r="AV159" s="1">
        <v>4457.01</v>
      </c>
      <c r="AW159">
        <v>0.30659999999999998</v>
      </c>
      <c r="AX159" s="1">
        <v>7221.44</v>
      </c>
      <c r="AY159">
        <v>0.49680000000000002</v>
      </c>
      <c r="AZ159" s="1">
        <v>1549.22</v>
      </c>
      <c r="BA159">
        <v>0.1066</v>
      </c>
      <c r="BB159" s="1">
        <v>1307.5999999999999</v>
      </c>
      <c r="BC159">
        <v>0.09</v>
      </c>
      <c r="BD159" s="1">
        <v>14535.27</v>
      </c>
      <c r="BE159" s="1">
        <v>3789.94</v>
      </c>
      <c r="BF159">
        <v>0.83169999999999999</v>
      </c>
      <c r="BG159">
        <v>0.61160000000000003</v>
      </c>
      <c r="BH159">
        <v>0.21609999999999999</v>
      </c>
      <c r="BI159">
        <v>0.13550000000000001</v>
      </c>
      <c r="BJ159">
        <v>2.3599999999999999E-2</v>
      </c>
      <c r="BK159">
        <v>1.3100000000000001E-2</v>
      </c>
    </row>
    <row r="160" spans="1:63" x14ac:dyDescent="0.25">
      <c r="A160" t="s">
        <v>160</v>
      </c>
      <c r="B160">
        <v>47795</v>
      </c>
      <c r="C160">
        <v>208</v>
      </c>
      <c r="D160">
        <v>8.4700000000000006</v>
      </c>
      <c r="E160" s="1">
        <v>1761.09</v>
      </c>
      <c r="F160" s="1">
        <v>1399.04</v>
      </c>
      <c r="G160">
        <v>1.4E-3</v>
      </c>
      <c r="H160">
        <v>0</v>
      </c>
      <c r="I160">
        <v>2.8999999999999998E-3</v>
      </c>
      <c r="J160">
        <v>0</v>
      </c>
      <c r="K160">
        <v>8.6E-3</v>
      </c>
      <c r="L160">
        <v>0.9657</v>
      </c>
      <c r="M160">
        <v>2.1399999999999999E-2</v>
      </c>
      <c r="N160">
        <v>0.50700000000000001</v>
      </c>
      <c r="O160">
        <v>6.9999999999999999E-4</v>
      </c>
      <c r="P160">
        <v>0.13170000000000001</v>
      </c>
      <c r="Q160" s="1">
        <v>56807.19</v>
      </c>
      <c r="R160">
        <v>0.15690000000000001</v>
      </c>
      <c r="S160">
        <v>0.17649999999999999</v>
      </c>
      <c r="T160">
        <v>0.66669999999999996</v>
      </c>
      <c r="U160">
        <v>9</v>
      </c>
      <c r="V160" s="1">
        <v>84181.56</v>
      </c>
      <c r="W160">
        <v>188.87</v>
      </c>
      <c r="X160" s="1">
        <v>310999.19</v>
      </c>
      <c r="Y160">
        <v>0.40970000000000001</v>
      </c>
      <c r="Z160">
        <v>0.1492</v>
      </c>
      <c r="AA160">
        <v>0.441</v>
      </c>
      <c r="AB160">
        <v>0.59030000000000005</v>
      </c>
      <c r="AC160">
        <v>311</v>
      </c>
      <c r="AD160" s="1">
        <v>10094.86</v>
      </c>
      <c r="AE160">
        <v>442.46</v>
      </c>
      <c r="AF160" s="1">
        <v>261039.15</v>
      </c>
      <c r="AG160">
        <v>546</v>
      </c>
      <c r="AH160" s="1">
        <v>36489</v>
      </c>
      <c r="AI160" s="1">
        <v>56300</v>
      </c>
      <c r="AJ160">
        <v>37.46</v>
      </c>
      <c r="AK160">
        <v>27.37</v>
      </c>
      <c r="AL160">
        <v>31.66</v>
      </c>
      <c r="AM160">
        <v>5.45</v>
      </c>
      <c r="AN160">
        <v>0</v>
      </c>
      <c r="AO160">
        <v>0.79010000000000002</v>
      </c>
      <c r="AP160" s="1">
        <v>1849.83</v>
      </c>
      <c r="AQ160" s="1">
        <v>5520.68</v>
      </c>
      <c r="AR160" s="1">
        <v>7410.92</v>
      </c>
      <c r="AS160" s="1">
        <v>1115.08</v>
      </c>
      <c r="AT160">
        <v>171.14</v>
      </c>
      <c r="AU160" s="1">
        <v>16067.65</v>
      </c>
      <c r="AV160" s="1">
        <v>6631.23</v>
      </c>
      <c r="AW160">
        <v>0.32750000000000001</v>
      </c>
      <c r="AX160" s="1">
        <v>10297.4</v>
      </c>
      <c r="AY160">
        <v>0.50860000000000005</v>
      </c>
      <c r="AZ160" s="1">
        <v>1321.91</v>
      </c>
      <c r="BA160">
        <v>6.5299999999999997E-2</v>
      </c>
      <c r="BB160" s="1">
        <v>1995.07</v>
      </c>
      <c r="BC160">
        <v>9.8500000000000004E-2</v>
      </c>
      <c r="BD160" s="1">
        <v>20245.61</v>
      </c>
      <c r="BE160" s="1">
        <v>3023.55</v>
      </c>
      <c r="BF160">
        <v>0.7198</v>
      </c>
      <c r="BG160">
        <v>0.48799999999999999</v>
      </c>
      <c r="BH160">
        <v>0.29380000000000001</v>
      </c>
      <c r="BI160">
        <v>0.15629999999999999</v>
      </c>
      <c r="BJ160">
        <v>0.04</v>
      </c>
      <c r="BK160">
        <v>2.1999999999999999E-2</v>
      </c>
    </row>
    <row r="161" spans="1:63" x14ac:dyDescent="0.25">
      <c r="A161" t="s">
        <v>161</v>
      </c>
      <c r="B161">
        <v>50625</v>
      </c>
      <c r="C161">
        <v>79</v>
      </c>
      <c r="D161">
        <v>6.17</v>
      </c>
      <c r="E161">
        <v>487.2</v>
      </c>
      <c r="F161">
        <v>468.37</v>
      </c>
      <c r="G161">
        <v>0</v>
      </c>
      <c r="H161">
        <v>4.3E-3</v>
      </c>
      <c r="I161">
        <v>6.4000000000000003E-3</v>
      </c>
      <c r="J161">
        <v>0</v>
      </c>
      <c r="K161">
        <v>4.0500000000000001E-2</v>
      </c>
      <c r="L161">
        <v>0.93389999999999995</v>
      </c>
      <c r="M161">
        <v>1.49E-2</v>
      </c>
      <c r="N161">
        <v>0.30830000000000002</v>
      </c>
      <c r="O161">
        <v>0</v>
      </c>
      <c r="P161">
        <v>0.13289999999999999</v>
      </c>
      <c r="Q161" s="1">
        <v>57919.22</v>
      </c>
      <c r="R161">
        <v>0.22</v>
      </c>
      <c r="S161">
        <v>0.1</v>
      </c>
      <c r="T161">
        <v>0.68</v>
      </c>
      <c r="U161">
        <v>5</v>
      </c>
      <c r="V161" s="1">
        <v>73267.8</v>
      </c>
      <c r="W161">
        <v>93.58</v>
      </c>
      <c r="X161" s="1">
        <v>174937.34</v>
      </c>
      <c r="Y161">
        <v>0.87380000000000002</v>
      </c>
      <c r="Z161">
        <v>7.7100000000000002E-2</v>
      </c>
      <c r="AA161">
        <v>4.9099999999999998E-2</v>
      </c>
      <c r="AB161">
        <v>0.12620000000000001</v>
      </c>
      <c r="AC161">
        <v>174.94</v>
      </c>
      <c r="AD161" s="1">
        <v>4337.6400000000003</v>
      </c>
      <c r="AE161">
        <v>568.15</v>
      </c>
      <c r="AF161" s="1">
        <v>175954.06</v>
      </c>
      <c r="AG161">
        <v>375</v>
      </c>
      <c r="AH161" s="1">
        <v>35818</v>
      </c>
      <c r="AI161" s="1">
        <v>52172</v>
      </c>
      <c r="AJ161">
        <v>37</v>
      </c>
      <c r="AK161">
        <v>24</v>
      </c>
      <c r="AL161">
        <v>26.01</v>
      </c>
      <c r="AM161">
        <v>4.3</v>
      </c>
      <c r="AN161" s="1">
        <v>1226.46</v>
      </c>
      <c r="AO161">
        <v>1.5236000000000001</v>
      </c>
      <c r="AP161" s="1">
        <v>2456.67</v>
      </c>
      <c r="AQ161" s="1">
        <v>2624.1</v>
      </c>
      <c r="AR161" s="1">
        <v>8470.7999999999993</v>
      </c>
      <c r="AS161">
        <v>485.95</v>
      </c>
      <c r="AT161">
        <v>120.49</v>
      </c>
      <c r="AU161" s="1">
        <v>14158.01</v>
      </c>
      <c r="AV161" s="1">
        <v>9810.9</v>
      </c>
      <c r="AW161">
        <v>0.57620000000000005</v>
      </c>
      <c r="AX161" s="1">
        <v>4833.3</v>
      </c>
      <c r="AY161">
        <v>0.28389999999999999</v>
      </c>
      <c r="AZ161" s="1">
        <v>1317.65</v>
      </c>
      <c r="BA161">
        <v>7.7399999999999997E-2</v>
      </c>
      <c r="BB161" s="1">
        <v>1064.1500000000001</v>
      </c>
      <c r="BC161">
        <v>6.25E-2</v>
      </c>
      <c r="BD161" s="1">
        <v>17026</v>
      </c>
      <c r="BE161" s="1">
        <v>7575.07</v>
      </c>
      <c r="BF161">
        <v>2.8723999999999998</v>
      </c>
      <c r="BG161">
        <v>0.54120000000000001</v>
      </c>
      <c r="BH161">
        <v>0.27250000000000002</v>
      </c>
      <c r="BI161">
        <v>0.14349999999999999</v>
      </c>
      <c r="BJ161">
        <v>2.6599999999999999E-2</v>
      </c>
      <c r="BK161">
        <v>1.6199999999999999E-2</v>
      </c>
    </row>
    <row r="162" spans="1:63" x14ac:dyDescent="0.25">
      <c r="A162" t="s">
        <v>162</v>
      </c>
      <c r="B162">
        <v>48413</v>
      </c>
      <c r="C162">
        <v>132</v>
      </c>
      <c r="D162">
        <v>7.58</v>
      </c>
      <c r="E162" s="1">
        <v>1001.08</v>
      </c>
      <c r="F162" s="1">
        <v>1010.61</v>
      </c>
      <c r="G162">
        <v>1E-3</v>
      </c>
      <c r="H162">
        <v>1E-3</v>
      </c>
      <c r="I162">
        <v>3.0000000000000001E-3</v>
      </c>
      <c r="J162">
        <v>3.0000000000000001E-3</v>
      </c>
      <c r="K162">
        <v>4.4600000000000001E-2</v>
      </c>
      <c r="L162">
        <v>0.91390000000000005</v>
      </c>
      <c r="M162">
        <v>3.3700000000000001E-2</v>
      </c>
      <c r="N162">
        <v>0.52010000000000001</v>
      </c>
      <c r="O162">
        <v>2.1499999999999998E-2</v>
      </c>
      <c r="P162">
        <v>0.15920000000000001</v>
      </c>
      <c r="Q162" s="1">
        <v>51930.94</v>
      </c>
      <c r="R162">
        <v>0.31030000000000002</v>
      </c>
      <c r="S162">
        <v>0.1149</v>
      </c>
      <c r="T162">
        <v>0.57469999999999999</v>
      </c>
      <c r="U162">
        <v>13</v>
      </c>
      <c r="V162" s="1">
        <v>67401.72</v>
      </c>
      <c r="W162">
        <v>72.75</v>
      </c>
      <c r="X162" s="1">
        <v>184673.05</v>
      </c>
      <c r="Y162">
        <v>0.81359999999999999</v>
      </c>
      <c r="Z162">
        <v>0.06</v>
      </c>
      <c r="AA162">
        <v>0.12640000000000001</v>
      </c>
      <c r="AB162">
        <v>0.18640000000000001</v>
      </c>
      <c r="AC162">
        <v>184.67</v>
      </c>
      <c r="AD162" s="1">
        <v>5548.8</v>
      </c>
      <c r="AE162">
        <v>691.45</v>
      </c>
      <c r="AF162" s="1">
        <v>175115.21</v>
      </c>
      <c r="AG162">
        <v>372</v>
      </c>
      <c r="AH162" s="1">
        <v>36407</v>
      </c>
      <c r="AI162" s="1">
        <v>52759</v>
      </c>
      <c r="AJ162">
        <v>41.08</v>
      </c>
      <c r="AK162">
        <v>28.09</v>
      </c>
      <c r="AL162">
        <v>33.32</v>
      </c>
      <c r="AM162">
        <v>4.3</v>
      </c>
      <c r="AN162" s="1">
        <v>1057.28</v>
      </c>
      <c r="AO162">
        <v>1.4745999999999999</v>
      </c>
      <c r="AP162" s="1">
        <v>1896.1</v>
      </c>
      <c r="AQ162" s="1">
        <v>2028.13</v>
      </c>
      <c r="AR162" s="1">
        <v>7093.86</v>
      </c>
      <c r="AS162">
        <v>782.98</v>
      </c>
      <c r="AT162">
        <v>216.16</v>
      </c>
      <c r="AU162" s="1">
        <v>12017.22</v>
      </c>
      <c r="AV162" s="1">
        <v>7292.26</v>
      </c>
      <c r="AW162">
        <v>0.4264</v>
      </c>
      <c r="AX162" s="1">
        <v>6012.26</v>
      </c>
      <c r="AY162">
        <v>0.35160000000000002</v>
      </c>
      <c r="AZ162" s="1">
        <v>2427.48</v>
      </c>
      <c r="BA162">
        <v>0.14199999999999999</v>
      </c>
      <c r="BB162" s="1">
        <v>1368.45</v>
      </c>
      <c r="BC162">
        <v>0.08</v>
      </c>
      <c r="BD162" s="1">
        <v>17100.45</v>
      </c>
      <c r="BE162" s="1">
        <v>6860.77</v>
      </c>
      <c r="BF162">
        <v>2.1272000000000002</v>
      </c>
      <c r="BG162">
        <v>0.54749999999999999</v>
      </c>
      <c r="BH162">
        <v>0.23319999999999999</v>
      </c>
      <c r="BI162">
        <v>0.15740000000000001</v>
      </c>
      <c r="BJ162">
        <v>4.4999999999999998E-2</v>
      </c>
      <c r="BK162">
        <v>1.7000000000000001E-2</v>
      </c>
    </row>
    <row r="163" spans="1:63" x14ac:dyDescent="0.25">
      <c r="A163" t="s">
        <v>163</v>
      </c>
      <c r="B163">
        <v>45773</v>
      </c>
      <c r="C163">
        <v>68</v>
      </c>
      <c r="D163">
        <v>36.6</v>
      </c>
      <c r="E163" s="1">
        <v>2489.04</v>
      </c>
      <c r="F163" s="1">
        <v>2060.39</v>
      </c>
      <c r="G163">
        <v>1.0699999999999999E-2</v>
      </c>
      <c r="H163">
        <v>5.0000000000000001E-4</v>
      </c>
      <c r="I163">
        <v>0.13389999999999999</v>
      </c>
      <c r="J163">
        <v>1E-3</v>
      </c>
      <c r="K163">
        <v>6.8400000000000002E-2</v>
      </c>
      <c r="L163">
        <v>0.67700000000000005</v>
      </c>
      <c r="M163">
        <v>0.1086</v>
      </c>
      <c r="N163">
        <v>0.43569999999999998</v>
      </c>
      <c r="O163">
        <v>1.6199999999999999E-2</v>
      </c>
      <c r="P163">
        <v>0.1162</v>
      </c>
      <c r="Q163" s="1">
        <v>60797.760000000002</v>
      </c>
      <c r="R163">
        <v>0.28470000000000001</v>
      </c>
      <c r="S163">
        <v>0.22220000000000001</v>
      </c>
      <c r="T163">
        <v>0.49309999999999998</v>
      </c>
      <c r="U163">
        <v>14</v>
      </c>
      <c r="V163" s="1">
        <v>82433.429999999993</v>
      </c>
      <c r="W163">
        <v>169.91</v>
      </c>
      <c r="X163" s="1">
        <v>164671.54</v>
      </c>
      <c r="Y163">
        <v>0.71589999999999998</v>
      </c>
      <c r="Z163">
        <v>0.2485</v>
      </c>
      <c r="AA163">
        <v>3.56E-2</v>
      </c>
      <c r="AB163">
        <v>0.28410000000000002</v>
      </c>
      <c r="AC163">
        <v>164.67</v>
      </c>
      <c r="AD163" s="1">
        <v>4868.28</v>
      </c>
      <c r="AE163">
        <v>617.64</v>
      </c>
      <c r="AF163" s="1">
        <v>154545.15</v>
      </c>
      <c r="AG163">
        <v>272</v>
      </c>
      <c r="AH163" s="1">
        <v>34205</v>
      </c>
      <c r="AI163" s="1">
        <v>53807</v>
      </c>
      <c r="AJ163">
        <v>33.75</v>
      </c>
      <c r="AK163">
        <v>28.25</v>
      </c>
      <c r="AL163">
        <v>32.74</v>
      </c>
      <c r="AM163">
        <v>5.4</v>
      </c>
      <c r="AN163">
        <v>0</v>
      </c>
      <c r="AO163">
        <v>0.78500000000000003</v>
      </c>
      <c r="AP163" s="1">
        <v>1236.3599999999999</v>
      </c>
      <c r="AQ163" s="1">
        <v>2206.63</v>
      </c>
      <c r="AR163" s="1">
        <v>6747.89</v>
      </c>
      <c r="AS163">
        <v>718.92</v>
      </c>
      <c r="AT163">
        <v>366.94</v>
      </c>
      <c r="AU163" s="1">
        <v>11276.74</v>
      </c>
      <c r="AV163" s="1">
        <v>6254.1</v>
      </c>
      <c r="AW163">
        <v>0.43909999999999999</v>
      </c>
      <c r="AX163" s="1">
        <v>5107.3999999999996</v>
      </c>
      <c r="AY163">
        <v>0.35859999999999997</v>
      </c>
      <c r="AZ163" s="1">
        <v>1343.88</v>
      </c>
      <c r="BA163">
        <v>9.4399999999999998E-2</v>
      </c>
      <c r="BB163" s="1">
        <v>1536.04</v>
      </c>
      <c r="BC163">
        <v>0.1079</v>
      </c>
      <c r="BD163" s="1">
        <v>14241.42</v>
      </c>
      <c r="BE163" s="1">
        <v>3212.41</v>
      </c>
      <c r="BF163">
        <v>0.83179999999999998</v>
      </c>
      <c r="BG163">
        <v>0.54510000000000003</v>
      </c>
      <c r="BH163">
        <v>0.1993</v>
      </c>
      <c r="BI163">
        <v>0.22009999999999999</v>
      </c>
      <c r="BJ163">
        <v>2.3599999999999999E-2</v>
      </c>
      <c r="BK163">
        <v>1.1900000000000001E-2</v>
      </c>
    </row>
    <row r="164" spans="1:63" x14ac:dyDescent="0.25">
      <c r="A164" t="s">
        <v>164</v>
      </c>
      <c r="B164">
        <v>50682</v>
      </c>
      <c r="C164">
        <v>112</v>
      </c>
      <c r="D164">
        <v>10.050000000000001</v>
      </c>
      <c r="E164" s="1">
        <v>1125.83</v>
      </c>
      <c r="F164" s="1">
        <v>1132.22</v>
      </c>
      <c r="G164">
        <v>8.9999999999999998E-4</v>
      </c>
      <c r="H164">
        <v>0</v>
      </c>
      <c r="I164">
        <v>8.9999999999999998E-4</v>
      </c>
      <c r="J164">
        <v>0</v>
      </c>
      <c r="K164">
        <v>5.8299999999999998E-2</v>
      </c>
      <c r="L164">
        <v>0.90810000000000002</v>
      </c>
      <c r="M164">
        <v>3.1800000000000002E-2</v>
      </c>
      <c r="N164">
        <v>0.2792</v>
      </c>
      <c r="O164">
        <v>0</v>
      </c>
      <c r="P164">
        <v>0.1585</v>
      </c>
      <c r="Q164" s="1">
        <v>63509.98</v>
      </c>
      <c r="R164">
        <v>0.12959999999999999</v>
      </c>
      <c r="S164">
        <v>0.1852</v>
      </c>
      <c r="T164">
        <v>0.68520000000000003</v>
      </c>
      <c r="U164">
        <v>11</v>
      </c>
      <c r="V164" s="1">
        <v>76448.179999999993</v>
      </c>
      <c r="W164">
        <v>97.36</v>
      </c>
      <c r="X164" s="1">
        <v>268461.65999999997</v>
      </c>
      <c r="Y164">
        <v>0.46739999999999998</v>
      </c>
      <c r="Z164">
        <v>1.9199999999999998E-2</v>
      </c>
      <c r="AA164">
        <v>0.51349999999999996</v>
      </c>
      <c r="AB164">
        <v>0.53259999999999996</v>
      </c>
      <c r="AC164">
        <v>268.45999999999998</v>
      </c>
      <c r="AD164" s="1">
        <v>8033.2</v>
      </c>
      <c r="AE164">
        <v>396.2</v>
      </c>
      <c r="AF164" s="1">
        <v>173273.32</v>
      </c>
      <c r="AG164">
        <v>367</v>
      </c>
      <c r="AH164" s="1">
        <v>37082</v>
      </c>
      <c r="AI164" s="1">
        <v>57482</v>
      </c>
      <c r="AJ164">
        <v>36.200000000000003</v>
      </c>
      <c r="AK164">
        <v>23.22</v>
      </c>
      <c r="AL164">
        <v>25.13</v>
      </c>
      <c r="AM164">
        <v>4.2</v>
      </c>
      <c r="AN164" s="1">
        <v>1751.59</v>
      </c>
      <c r="AO164">
        <v>1.4684999999999999</v>
      </c>
      <c r="AP164" s="1">
        <v>1409.56</v>
      </c>
      <c r="AQ164" s="1">
        <v>2665.9</v>
      </c>
      <c r="AR164" s="1">
        <v>8231.1299999999992</v>
      </c>
      <c r="AS164">
        <v>740.93</v>
      </c>
      <c r="AT164">
        <v>596.77</v>
      </c>
      <c r="AU164" s="1">
        <v>13644.29</v>
      </c>
      <c r="AV164" s="1">
        <v>7160.86</v>
      </c>
      <c r="AW164">
        <v>0.42659999999999998</v>
      </c>
      <c r="AX164" s="1">
        <v>7119.97</v>
      </c>
      <c r="AY164">
        <v>0.42409999999999998</v>
      </c>
      <c r="AZ164" s="1">
        <v>1368.02</v>
      </c>
      <c r="BA164">
        <v>8.1500000000000003E-2</v>
      </c>
      <c r="BB164" s="1">
        <v>1138.77</v>
      </c>
      <c r="BC164">
        <v>6.7799999999999999E-2</v>
      </c>
      <c r="BD164" s="1">
        <v>16787.62</v>
      </c>
      <c r="BE164" s="1">
        <v>6572.57</v>
      </c>
      <c r="BF164">
        <v>2.1086</v>
      </c>
      <c r="BG164">
        <v>0.58589999999999998</v>
      </c>
      <c r="BH164">
        <v>0.24829999999999999</v>
      </c>
      <c r="BI164">
        <v>0.1159</v>
      </c>
      <c r="BJ164">
        <v>3.8300000000000001E-2</v>
      </c>
      <c r="BK164">
        <v>1.15E-2</v>
      </c>
    </row>
    <row r="165" spans="1:63" x14ac:dyDescent="0.25">
      <c r="A165" t="s">
        <v>165</v>
      </c>
      <c r="B165">
        <v>43943</v>
      </c>
      <c r="C165">
        <v>26</v>
      </c>
      <c r="D165">
        <v>262.36</v>
      </c>
      <c r="E165" s="1">
        <v>6821.23</v>
      </c>
      <c r="F165" s="1">
        <v>5674.72</v>
      </c>
      <c r="G165">
        <v>3.0000000000000001E-3</v>
      </c>
      <c r="H165">
        <v>0</v>
      </c>
      <c r="I165">
        <v>0.19370000000000001</v>
      </c>
      <c r="J165">
        <v>1.1999999999999999E-3</v>
      </c>
      <c r="K165">
        <v>0.15010000000000001</v>
      </c>
      <c r="L165">
        <v>0.48089999999999999</v>
      </c>
      <c r="M165">
        <v>0.1711</v>
      </c>
      <c r="N165">
        <v>0.6472</v>
      </c>
      <c r="O165">
        <v>2.7699999999999999E-2</v>
      </c>
      <c r="P165">
        <v>0.18379999999999999</v>
      </c>
      <c r="Q165" s="1">
        <v>63449.45</v>
      </c>
      <c r="R165">
        <v>0.1535</v>
      </c>
      <c r="S165">
        <v>0.21049999999999999</v>
      </c>
      <c r="T165">
        <v>0.63600000000000001</v>
      </c>
      <c r="U165">
        <v>40</v>
      </c>
      <c r="V165" s="1">
        <v>86097.68</v>
      </c>
      <c r="W165">
        <v>166.78</v>
      </c>
      <c r="X165" s="1">
        <v>126519.72</v>
      </c>
      <c r="Y165">
        <v>0.63859999999999995</v>
      </c>
      <c r="Z165">
        <v>0.30649999999999999</v>
      </c>
      <c r="AA165">
        <v>5.4899999999999997E-2</v>
      </c>
      <c r="AB165">
        <v>0.3614</v>
      </c>
      <c r="AC165">
        <v>126.52</v>
      </c>
      <c r="AD165" s="1">
        <v>5562.85</v>
      </c>
      <c r="AE165">
        <v>586.94000000000005</v>
      </c>
      <c r="AF165" s="1">
        <v>116117.98</v>
      </c>
      <c r="AG165">
        <v>122</v>
      </c>
      <c r="AH165" s="1">
        <v>30090</v>
      </c>
      <c r="AI165" s="1">
        <v>42742</v>
      </c>
      <c r="AJ165">
        <v>69.540000000000006</v>
      </c>
      <c r="AK165">
        <v>40.229999999999997</v>
      </c>
      <c r="AL165">
        <v>47.17</v>
      </c>
      <c r="AM165">
        <v>4.2</v>
      </c>
      <c r="AN165">
        <v>0</v>
      </c>
      <c r="AO165">
        <v>1.1413</v>
      </c>
      <c r="AP165" s="1">
        <v>1567.71</v>
      </c>
      <c r="AQ165" s="1">
        <v>2371.52</v>
      </c>
      <c r="AR165" s="1">
        <v>8185.25</v>
      </c>
      <c r="AS165" s="1">
        <v>1034.3499999999999</v>
      </c>
      <c r="AT165">
        <v>348.59</v>
      </c>
      <c r="AU165" s="1">
        <v>13507.41</v>
      </c>
      <c r="AV165" s="1">
        <v>8092.33</v>
      </c>
      <c r="AW165">
        <v>0.4521</v>
      </c>
      <c r="AX165" s="1">
        <v>5732.47</v>
      </c>
      <c r="AY165">
        <v>0.32029999999999997</v>
      </c>
      <c r="AZ165">
        <v>992.34</v>
      </c>
      <c r="BA165">
        <v>5.5399999999999998E-2</v>
      </c>
      <c r="BB165" s="1">
        <v>3081.8</v>
      </c>
      <c r="BC165">
        <v>0.17219999999999999</v>
      </c>
      <c r="BD165" s="1">
        <v>17898.939999999999</v>
      </c>
      <c r="BE165" s="1">
        <v>4799.8900000000003</v>
      </c>
      <c r="BF165">
        <v>1.8056000000000001</v>
      </c>
      <c r="BG165">
        <v>0.58789999999999998</v>
      </c>
      <c r="BH165">
        <v>0.22969999999999999</v>
      </c>
      <c r="BI165">
        <v>0.1489</v>
      </c>
      <c r="BJ165">
        <v>2.06E-2</v>
      </c>
      <c r="BK165">
        <v>1.2800000000000001E-2</v>
      </c>
    </row>
    <row r="166" spans="1:63" x14ac:dyDescent="0.25">
      <c r="A166" t="s">
        <v>166</v>
      </c>
      <c r="B166">
        <v>43950</v>
      </c>
      <c r="C166">
        <v>11</v>
      </c>
      <c r="D166">
        <v>691.13</v>
      </c>
      <c r="E166" s="1">
        <v>7602.39</v>
      </c>
      <c r="F166" s="1">
        <v>4666.6400000000003</v>
      </c>
      <c r="G166">
        <v>1.5E-3</v>
      </c>
      <c r="H166">
        <v>8.9999999999999998E-4</v>
      </c>
      <c r="I166">
        <v>0.86199999999999999</v>
      </c>
      <c r="J166">
        <v>2.8E-3</v>
      </c>
      <c r="K166">
        <v>2.6800000000000001E-2</v>
      </c>
      <c r="L166">
        <v>5.5899999999999998E-2</v>
      </c>
      <c r="M166">
        <v>5.0099999999999999E-2</v>
      </c>
      <c r="N166">
        <v>1</v>
      </c>
      <c r="O166">
        <v>1E-3</v>
      </c>
      <c r="P166">
        <v>0.218</v>
      </c>
      <c r="Q166" s="1">
        <v>73401.38</v>
      </c>
      <c r="R166">
        <v>0.18210000000000001</v>
      </c>
      <c r="S166">
        <v>0.30249999999999999</v>
      </c>
      <c r="T166">
        <v>0.51539999999999997</v>
      </c>
      <c r="U166">
        <v>47</v>
      </c>
      <c r="V166" s="1">
        <v>78323.11</v>
      </c>
      <c r="W166">
        <v>161.75</v>
      </c>
      <c r="X166" s="1">
        <v>85336.69</v>
      </c>
      <c r="Y166">
        <v>0.6734</v>
      </c>
      <c r="Z166">
        <v>0.27989999999999998</v>
      </c>
      <c r="AA166">
        <v>4.6699999999999998E-2</v>
      </c>
      <c r="AB166">
        <v>0.3266</v>
      </c>
      <c r="AC166">
        <v>85.34</v>
      </c>
      <c r="AD166" s="1">
        <v>5705.29</v>
      </c>
      <c r="AE166">
        <v>601.46</v>
      </c>
      <c r="AF166" s="1">
        <v>71816.12</v>
      </c>
      <c r="AG166">
        <v>31</v>
      </c>
      <c r="AH166" s="1">
        <v>29241</v>
      </c>
      <c r="AI166" s="1">
        <v>39760</v>
      </c>
      <c r="AJ166">
        <v>91.72</v>
      </c>
      <c r="AK166">
        <v>61.61</v>
      </c>
      <c r="AL166">
        <v>75.33</v>
      </c>
      <c r="AM166">
        <v>4.62</v>
      </c>
      <c r="AN166">
        <v>0</v>
      </c>
      <c r="AO166">
        <v>1.3786</v>
      </c>
      <c r="AP166" s="1">
        <v>2558.69</v>
      </c>
      <c r="AQ166" s="1">
        <v>2491.39</v>
      </c>
      <c r="AR166" s="1">
        <v>8021.27</v>
      </c>
      <c r="AS166" s="1">
        <v>1121.0999999999999</v>
      </c>
      <c r="AT166">
        <v>454.51</v>
      </c>
      <c r="AU166" s="1">
        <v>14646.95</v>
      </c>
      <c r="AV166" s="1">
        <v>6562.36</v>
      </c>
      <c r="AW166">
        <v>0.33889999999999998</v>
      </c>
      <c r="AX166" s="1">
        <v>9558.16</v>
      </c>
      <c r="AY166">
        <v>0.49359999999999998</v>
      </c>
      <c r="AZ166">
        <v>875.49</v>
      </c>
      <c r="BA166">
        <v>4.5199999999999997E-2</v>
      </c>
      <c r="BB166" s="1">
        <v>2368.38</v>
      </c>
      <c r="BC166">
        <v>0.12230000000000001</v>
      </c>
      <c r="BD166" s="1">
        <v>19364.39</v>
      </c>
      <c r="BE166" s="1">
        <v>3312.79</v>
      </c>
      <c r="BF166">
        <v>1.6578999999999999</v>
      </c>
      <c r="BG166">
        <v>0.49469999999999997</v>
      </c>
      <c r="BH166">
        <v>0.18579999999999999</v>
      </c>
      <c r="BI166">
        <v>0.27979999999999999</v>
      </c>
      <c r="BJ166">
        <v>2.5399999999999999E-2</v>
      </c>
      <c r="BK166">
        <v>1.43E-2</v>
      </c>
    </row>
    <row r="167" spans="1:63" x14ac:dyDescent="0.25">
      <c r="A167" t="s">
        <v>167</v>
      </c>
      <c r="B167">
        <v>47050</v>
      </c>
      <c r="C167">
        <v>131</v>
      </c>
      <c r="D167">
        <v>8.8800000000000008</v>
      </c>
      <c r="E167" s="1">
        <v>1163.07</v>
      </c>
      <c r="F167" s="1">
        <v>1139.6400000000001</v>
      </c>
      <c r="G167">
        <v>6.1000000000000004E-3</v>
      </c>
      <c r="H167">
        <v>0</v>
      </c>
      <c r="I167">
        <v>6.1000000000000004E-3</v>
      </c>
      <c r="J167">
        <v>8.9999999999999998E-4</v>
      </c>
      <c r="K167">
        <v>6.0499999999999998E-2</v>
      </c>
      <c r="L167">
        <v>0.91490000000000005</v>
      </c>
      <c r="M167">
        <v>1.14E-2</v>
      </c>
      <c r="N167">
        <v>0.19589999999999999</v>
      </c>
      <c r="O167">
        <v>2.5999999999999999E-3</v>
      </c>
      <c r="P167">
        <v>0.14699999999999999</v>
      </c>
      <c r="Q167" s="1">
        <v>65573.67</v>
      </c>
      <c r="R167">
        <v>0.4713</v>
      </c>
      <c r="S167">
        <v>0.18390000000000001</v>
      </c>
      <c r="T167">
        <v>0.3448</v>
      </c>
      <c r="U167">
        <v>14</v>
      </c>
      <c r="V167" s="1">
        <v>60974</v>
      </c>
      <c r="W167">
        <v>81.02</v>
      </c>
      <c r="X167" s="1">
        <v>262898.64</v>
      </c>
      <c r="Y167">
        <v>0.66820000000000002</v>
      </c>
      <c r="Z167">
        <v>2.2700000000000001E-2</v>
      </c>
      <c r="AA167">
        <v>0.309</v>
      </c>
      <c r="AB167">
        <v>0.33179999999999998</v>
      </c>
      <c r="AC167">
        <v>262.89999999999998</v>
      </c>
      <c r="AD167" s="1">
        <v>7815.01</v>
      </c>
      <c r="AE167">
        <v>602.39</v>
      </c>
      <c r="AF167" s="1">
        <v>216247.16</v>
      </c>
      <c r="AG167">
        <v>486</v>
      </c>
      <c r="AH167" s="1">
        <v>39313</v>
      </c>
      <c r="AI167" s="1">
        <v>66588</v>
      </c>
      <c r="AJ167">
        <v>41.3</v>
      </c>
      <c r="AK167">
        <v>24.55</v>
      </c>
      <c r="AL167">
        <v>24.43</v>
      </c>
      <c r="AM167">
        <v>4.7</v>
      </c>
      <c r="AN167" s="1">
        <v>3307.28</v>
      </c>
      <c r="AO167">
        <v>1.6266</v>
      </c>
      <c r="AP167" s="1">
        <v>1875.13</v>
      </c>
      <c r="AQ167" s="1">
        <v>2708.39</v>
      </c>
      <c r="AR167" s="1">
        <v>8130.35</v>
      </c>
      <c r="AS167">
        <v>700.26</v>
      </c>
      <c r="AT167">
        <v>346.68</v>
      </c>
      <c r="AU167" s="1">
        <v>13760.81</v>
      </c>
      <c r="AV167" s="1">
        <v>5211.01</v>
      </c>
      <c r="AW167">
        <v>0.32240000000000002</v>
      </c>
      <c r="AX167" s="1">
        <v>8874.7000000000007</v>
      </c>
      <c r="AY167">
        <v>0.54900000000000004</v>
      </c>
      <c r="AZ167" s="1">
        <v>1247.49</v>
      </c>
      <c r="BA167">
        <v>7.7200000000000005E-2</v>
      </c>
      <c r="BB167">
        <v>832.35</v>
      </c>
      <c r="BC167">
        <v>5.1499999999999997E-2</v>
      </c>
      <c r="BD167" s="1">
        <v>16165.55</v>
      </c>
      <c r="BE167" s="1">
        <v>3698.46</v>
      </c>
      <c r="BF167">
        <v>0.84409999999999996</v>
      </c>
      <c r="BG167">
        <v>0.54900000000000004</v>
      </c>
      <c r="BH167">
        <v>0.23899999999999999</v>
      </c>
      <c r="BI167">
        <v>0.16539999999999999</v>
      </c>
      <c r="BJ167">
        <v>3.2000000000000001E-2</v>
      </c>
      <c r="BK167">
        <v>1.4500000000000001E-2</v>
      </c>
    </row>
    <row r="168" spans="1:63" x14ac:dyDescent="0.25">
      <c r="A168" t="s">
        <v>168</v>
      </c>
      <c r="B168">
        <v>50328</v>
      </c>
      <c r="C168">
        <v>133</v>
      </c>
      <c r="D168">
        <v>8.19</v>
      </c>
      <c r="E168" s="1">
        <v>1089.3900000000001</v>
      </c>
      <c r="F168" s="1">
        <v>1057.52</v>
      </c>
      <c r="G168">
        <v>8.5000000000000006E-3</v>
      </c>
      <c r="H168">
        <v>8.9999999999999998E-4</v>
      </c>
      <c r="I168">
        <v>1.7000000000000001E-2</v>
      </c>
      <c r="J168">
        <v>0</v>
      </c>
      <c r="K168">
        <v>2.5499999999999998E-2</v>
      </c>
      <c r="L168">
        <v>0.92910000000000004</v>
      </c>
      <c r="M168">
        <v>1.89E-2</v>
      </c>
      <c r="N168">
        <v>0.14729999999999999</v>
      </c>
      <c r="O168">
        <v>1.04E-2</v>
      </c>
      <c r="P168">
        <v>0.1275</v>
      </c>
      <c r="Q168" s="1">
        <v>69581.22</v>
      </c>
      <c r="R168">
        <v>9.3299999999999994E-2</v>
      </c>
      <c r="S168">
        <v>0.08</v>
      </c>
      <c r="T168">
        <v>0.82669999999999999</v>
      </c>
      <c r="U168">
        <v>10</v>
      </c>
      <c r="V168" s="1">
        <v>81447.100000000006</v>
      </c>
      <c r="W168">
        <v>105.09</v>
      </c>
      <c r="X168" s="1">
        <v>270511.13</v>
      </c>
      <c r="Y168">
        <v>0.92259999999999998</v>
      </c>
      <c r="Z168">
        <v>4.4200000000000003E-2</v>
      </c>
      <c r="AA168">
        <v>3.32E-2</v>
      </c>
      <c r="AB168">
        <v>7.7399999999999997E-2</v>
      </c>
      <c r="AC168">
        <v>270.51</v>
      </c>
      <c r="AD168" s="1">
        <v>7752.79</v>
      </c>
      <c r="AE168">
        <v>914.48</v>
      </c>
      <c r="AF168" s="1">
        <v>265427.67</v>
      </c>
      <c r="AG168">
        <v>551</v>
      </c>
      <c r="AH168" s="1">
        <v>47694</v>
      </c>
      <c r="AI168" s="1">
        <v>81852</v>
      </c>
      <c r="AJ168">
        <v>39.9</v>
      </c>
      <c r="AK168">
        <v>27.98</v>
      </c>
      <c r="AL168">
        <v>34.369999999999997</v>
      </c>
      <c r="AM168">
        <v>4.9000000000000004</v>
      </c>
      <c r="AN168" s="1">
        <v>1785.11</v>
      </c>
      <c r="AO168">
        <v>1.3035000000000001</v>
      </c>
      <c r="AP168" s="1">
        <v>1891.68</v>
      </c>
      <c r="AQ168" s="1">
        <v>2215.4</v>
      </c>
      <c r="AR168" s="1">
        <v>6803.76</v>
      </c>
      <c r="AS168">
        <v>615.53</v>
      </c>
      <c r="AT168">
        <v>240.87</v>
      </c>
      <c r="AU168" s="1">
        <v>11767.24</v>
      </c>
      <c r="AV168" s="1">
        <v>3704.9</v>
      </c>
      <c r="AW168">
        <v>0.26040000000000002</v>
      </c>
      <c r="AX168" s="1">
        <v>8709.7099999999991</v>
      </c>
      <c r="AY168">
        <v>0.61229999999999996</v>
      </c>
      <c r="AZ168" s="1">
        <v>1132.99</v>
      </c>
      <c r="BA168">
        <v>7.9600000000000004E-2</v>
      </c>
      <c r="BB168">
        <v>677.58</v>
      </c>
      <c r="BC168">
        <v>4.7600000000000003E-2</v>
      </c>
      <c r="BD168" s="1">
        <v>14225.18</v>
      </c>
      <c r="BE168" s="1">
        <v>2673.26</v>
      </c>
      <c r="BF168">
        <v>0.46629999999999999</v>
      </c>
      <c r="BG168">
        <v>0.58260000000000001</v>
      </c>
      <c r="BH168">
        <v>0.25819999999999999</v>
      </c>
      <c r="BI168">
        <v>9.7900000000000001E-2</v>
      </c>
      <c r="BJ168">
        <v>4.41E-2</v>
      </c>
      <c r="BK168">
        <v>1.7299999999999999E-2</v>
      </c>
    </row>
    <row r="169" spans="1:63" x14ac:dyDescent="0.25">
      <c r="A169" t="s">
        <v>169</v>
      </c>
      <c r="B169">
        <v>43968</v>
      </c>
      <c r="C169">
        <v>38</v>
      </c>
      <c r="D169">
        <v>117.72</v>
      </c>
      <c r="E169" s="1">
        <v>4473.4799999999996</v>
      </c>
      <c r="F169" s="1">
        <v>4012.69</v>
      </c>
      <c r="G169">
        <v>1.47E-2</v>
      </c>
      <c r="H169">
        <v>2.7000000000000001E-3</v>
      </c>
      <c r="I169">
        <v>0.1101</v>
      </c>
      <c r="J169">
        <v>6.9999999999999999E-4</v>
      </c>
      <c r="K169">
        <v>4.5400000000000003E-2</v>
      </c>
      <c r="L169">
        <v>0.71589999999999998</v>
      </c>
      <c r="M169">
        <v>0.1104</v>
      </c>
      <c r="N169">
        <v>0.81730000000000003</v>
      </c>
      <c r="O169">
        <v>2.0400000000000001E-2</v>
      </c>
      <c r="P169">
        <v>0.17519999999999999</v>
      </c>
      <c r="Q169" s="1">
        <v>58602.49</v>
      </c>
      <c r="R169">
        <v>0.20469999999999999</v>
      </c>
      <c r="S169">
        <v>0.245</v>
      </c>
      <c r="T169">
        <v>0.55030000000000001</v>
      </c>
      <c r="U169">
        <v>25</v>
      </c>
      <c r="V169" s="1">
        <v>95680.639999999999</v>
      </c>
      <c r="W169">
        <v>174.32</v>
      </c>
      <c r="X169" s="1">
        <v>161179.01999999999</v>
      </c>
      <c r="Y169">
        <v>0.75680000000000003</v>
      </c>
      <c r="Z169">
        <v>0.20519999999999999</v>
      </c>
      <c r="AA169">
        <v>3.7999999999999999E-2</v>
      </c>
      <c r="AB169">
        <v>0.2432</v>
      </c>
      <c r="AC169">
        <v>161.18</v>
      </c>
      <c r="AD169" s="1">
        <v>4882.6899999999996</v>
      </c>
      <c r="AE169">
        <v>546.14</v>
      </c>
      <c r="AF169" s="1">
        <v>136654.93</v>
      </c>
      <c r="AG169">
        <v>200</v>
      </c>
      <c r="AH169" s="1">
        <v>32072</v>
      </c>
      <c r="AI169" s="1">
        <v>51172</v>
      </c>
      <c r="AJ169">
        <v>51.51</v>
      </c>
      <c r="AK169">
        <v>29.01</v>
      </c>
      <c r="AL169">
        <v>31.1</v>
      </c>
      <c r="AM169">
        <v>4.5999999999999996</v>
      </c>
      <c r="AN169">
        <v>995.7</v>
      </c>
      <c r="AO169">
        <v>1.0875999999999999</v>
      </c>
      <c r="AP169" s="1">
        <v>1514.03</v>
      </c>
      <c r="AQ169" s="1">
        <v>2075.15</v>
      </c>
      <c r="AR169" s="1">
        <v>7180.59</v>
      </c>
      <c r="AS169" s="1">
        <v>1126.08</v>
      </c>
      <c r="AT169">
        <v>294</v>
      </c>
      <c r="AU169" s="1">
        <v>12189.85</v>
      </c>
      <c r="AV169" s="1">
        <v>6574.81</v>
      </c>
      <c r="AW169">
        <v>0.44390000000000002</v>
      </c>
      <c r="AX169" s="1">
        <v>5744.32</v>
      </c>
      <c r="AY169">
        <v>0.38779999999999998</v>
      </c>
      <c r="AZ169" s="1">
        <v>1240.6199999999999</v>
      </c>
      <c r="BA169">
        <v>8.3799999999999999E-2</v>
      </c>
      <c r="BB169" s="1">
        <v>1251.8399999999999</v>
      </c>
      <c r="BC169">
        <v>8.4500000000000006E-2</v>
      </c>
      <c r="BD169" s="1">
        <v>14811.59</v>
      </c>
      <c r="BE169" s="1">
        <v>3847.89</v>
      </c>
      <c r="BF169">
        <v>0.99209999999999998</v>
      </c>
      <c r="BG169">
        <v>0.54200000000000004</v>
      </c>
      <c r="BH169">
        <v>0.21560000000000001</v>
      </c>
      <c r="BI169">
        <v>0.20200000000000001</v>
      </c>
      <c r="BJ169">
        <v>3.3000000000000002E-2</v>
      </c>
      <c r="BK169">
        <v>7.4000000000000003E-3</v>
      </c>
    </row>
    <row r="170" spans="1:63" x14ac:dyDescent="0.25">
      <c r="A170" t="s">
        <v>170</v>
      </c>
      <c r="B170">
        <v>46102</v>
      </c>
      <c r="C170">
        <v>35</v>
      </c>
      <c r="D170">
        <v>277.91000000000003</v>
      </c>
      <c r="E170" s="1">
        <v>9726.83</v>
      </c>
      <c r="F170" s="1">
        <v>8976.7999999999993</v>
      </c>
      <c r="G170">
        <v>7.0199999999999999E-2</v>
      </c>
      <c r="H170">
        <v>1.8E-3</v>
      </c>
      <c r="I170">
        <v>0.22739999999999999</v>
      </c>
      <c r="J170">
        <v>5.9999999999999995E-4</v>
      </c>
      <c r="K170">
        <v>0.1366</v>
      </c>
      <c r="L170">
        <v>0.50139999999999996</v>
      </c>
      <c r="M170">
        <v>6.2199999999999998E-2</v>
      </c>
      <c r="N170">
        <v>0.41799999999999998</v>
      </c>
      <c r="O170">
        <v>0.1179</v>
      </c>
      <c r="P170">
        <v>0.1588</v>
      </c>
      <c r="Q170" s="1">
        <v>66832.22</v>
      </c>
      <c r="R170">
        <v>0.15659999999999999</v>
      </c>
      <c r="S170">
        <v>0.2278</v>
      </c>
      <c r="T170">
        <v>0.61570000000000003</v>
      </c>
      <c r="U170">
        <v>50</v>
      </c>
      <c r="V170" s="1">
        <v>91358.68</v>
      </c>
      <c r="W170">
        <v>182.95</v>
      </c>
      <c r="X170" s="1">
        <v>179422.1</v>
      </c>
      <c r="Y170">
        <v>0.6986</v>
      </c>
      <c r="Z170">
        <v>0.26</v>
      </c>
      <c r="AA170">
        <v>4.1399999999999999E-2</v>
      </c>
      <c r="AB170">
        <v>0.3014</v>
      </c>
      <c r="AC170">
        <v>179.42</v>
      </c>
      <c r="AD170" s="1">
        <v>6084.12</v>
      </c>
      <c r="AE170">
        <v>544.29</v>
      </c>
      <c r="AF170" s="1">
        <v>158720.19</v>
      </c>
      <c r="AG170">
        <v>289</v>
      </c>
      <c r="AH170" s="1">
        <v>38734</v>
      </c>
      <c r="AI170" s="1">
        <v>60516</v>
      </c>
      <c r="AJ170">
        <v>62.23</v>
      </c>
      <c r="AK170">
        <v>31.11</v>
      </c>
      <c r="AL170">
        <v>36.92</v>
      </c>
      <c r="AM170">
        <v>6.79</v>
      </c>
      <c r="AN170">
        <v>0</v>
      </c>
      <c r="AO170">
        <v>0.77449999999999997</v>
      </c>
      <c r="AP170" s="1">
        <v>1428.3</v>
      </c>
      <c r="AQ170" s="1">
        <v>1888.55</v>
      </c>
      <c r="AR170" s="1">
        <v>7122.92</v>
      </c>
      <c r="AS170">
        <v>644.77</v>
      </c>
      <c r="AT170">
        <v>328.76</v>
      </c>
      <c r="AU170" s="1">
        <v>11413.29</v>
      </c>
      <c r="AV170" s="1">
        <v>4523.2</v>
      </c>
      <c r="AW170">
        <v>0.36799999999999999</v>
      </c>
      <c r="AX170" s="1">
        <v>5666.35</v>
      </c>
      <c r="AY170">
        <v>0.46100000000000002</v>
      </c>
      <c r="AZ170">
        <v>934.05</v>
      </c>
      <c r="BA170">
        <v>7.5999999999999998E-2</v>
      </c>
      <c r="BB170" s="1">
        <v>1169.1300000000001</v>
      </c>
      <c r="BC170">
        <v>9.5100000000000004E-2</v>
      </c>
      <c r="BD170" s="1">
        <v>12292.73</v>
      </c>
      <c r="BE170" s="1">
        <v>3534.12</v>
      </c>
      <c r="BF170">
        <v>0.75760000000000005</v>
      </c>
      <c r="BG170">
        <v>0.63019999999999998</v>
      </c>
      <c r="BH170">
        <v>0.20860000000000001</v>
      </c>
      <c r="BI170">
        <v>0.1177</v>
      </c>
      <c r="BJ170">
        <v>3.73E-2</v>
      </c>
      <c r="BK170">
        <v>6.1999999999999998E-3</v>
      </c>
    </row>
    <row r="171" spans="1:63" x14ac:dyDescent="0.25">
      <c r="A171" t="s">
        <v>171</v>
      </c>
      <c r="B171">
        <v>47621</v>
      </c>
      <c r="C171">
        <v>60</v>
      </c>
      <c r="D171">
        <v>14.45</v>
      </c>
      <c r="E171">
        <v>866.93</v>
      </c>
      <c r="F171">
        <v>892.96</v>
      </c>
      <c r="G171">
        <v>2.2000000000000001E-3</v>
      </c>
      <c r="H171">
        <v>0</v>
      </c>
      <c r="I171">
        <v>6.7000000000000002E-3</v>
      </c>
      <c r="J171">
        <v>3.3999999999999998E-3</v>
      </c>
      <c r="K171">
        <v>1.5699999999999999E-2</v>
      </c>
      <c r="L171">
        <v>0.94850000000000001</v>
      </c>
      <c r="M171">
        <v>2.35E-2</v>
      </c>
      <c r="N171">
        <v>0.32990000000000003</v>
      </c>
      <c r="O171">
        <v>1.1000000000000001E-3</v>
      </c>
      <c r="P171">
        <v>0.1832</v>
      </c>
      <c r="Q171" s="1">
        <v>56611.89</v>
      </c>
      <c r="R171">
        <v>0.35</v>
      </c>
      <c r="S171">
        <v>0.1167</v>
      </c>
      <c r="T171">
        <v>0.5333</v>
      </c>
      <c r="U171">
        <v>12</v>
      </c>
      <c r="V171" s="1">
        <v>54957.58</v>
      </c>
      <c r="W171">
        <v>70.239999999999995</v>
      </c>
      <c r="X171" s="1">
        <v>108654.91</v>
      </c>
      <c r="Y171">
        <v>0.90590000000000004</v>
      </c>
      <c r="Z171">
        <v>5.9400000000000001E-2</v>
      </c>
      <c r="AA171">
        <v>3.4799999999999998E-2</v>
      </c>
      <c r="AB171">
        <v>9.4100000000000003E-2</v>
      </c>
      <c r="AC171">
        <v>108.65</v>
      </c>
      <c r="AD171" s="1">
        <v>2439.1999999999998</v>
      </c>
      <c r="AE171">
        <v>317.14</v>
      </c>
      <c r="AF171" s="1">
        <v>105740.18</v>
      </c>
      <c r="AG171">
        <v>93</v>
      </c>
      <c r="AH171" s="1">
        <v>35104</v>
      </c>
      <c r="AI171" s="1">
        <v>51283</v>
      </c>
      <c r="AJ171">
        <v>29.2</v>
      </c>
      <c r="AK171">
        <v>22.07</v>
      </c>
      <c r="AL171">
        <v>24.26</v>
      </c>
      <c r="AM171">
        <v>4.2</v>
      </c>
      <c r="AN171">
        <v>0</v>
      </c>
      <c r="AO171">
        <v>0.79349999999999998</v>
      </c>
      <c r="AP171" s="1">
        <v>1800.2</v>
      </c>
      <c r="AQ171" s="1">
        <v>2404.5</v>
      </c>
      <c r="AR171" s="1">
        <v>7208.74</v>
      </c>
      <c r="AS171">
        <v>790.76</v>
      </c>
      <c r="AT171">
        <v>365.29</v>
      </c>
      <c r="AU171" s="1">
        <v>12569.49</v>
      </c>
      <c r="AV171" s="1">
        <v>9958.3700000000008</v>
      </c>
      <c r="AW171">
        <v>0.66969999999999996</v>
      </c>
      <c r="AX171" s="1">
        <v>1996.93</v>
      </c>
      <c r="AY171">
        <v>0.1343</v>
      </c>
      <c r="AZ171" s="1">
        <v>1750.21</v>
      </c>
      <c r="BA171">
        <v>0.1177</v>
      </c>
      <c r="BB171" s="1">
        <v>1163.8699999999999</v>
      </c>
      <c r="BC171">
        <v>7.8299999999999995E-2</v>
      </c>
      <c r="BD171" s="1">
        <v>14869.38</v>
      </c>
      <c r="BE171" s="1">
        <v>10123.57</v>
      </c>
      <c r="BF171">
        <v>4.1710000000000003</v>
      </c>
      <c r="BG171">
        <v>0.54900000000000004</v>
      </c>
      <c r="BH171">
        <v>0.24890000000000001</v>
      </c>
      <c r="BI171">
        <v>0.14899999999999999</v>
      </c>
      <c r="BJ171">
        <v>3.9199999999999999E-2</v>
      </c>
      <c r="BK171">
        <v>1.38E-2</v>
      </c>
    </row>
    <row r="172" spans="1:63" x14ac:dyDescent="0.25">
      <c r="A172" t="s">
        <v>172</v>
      </c>
      <c r="B172">
        <v>46870</v>
      </c>
      <c r="C172">
        <v>101</v>
      </c>
      <c r="D172">
        <v>18.22</v>
      </c>
      <c r="E172" s="1">
        <v>1840.3</v>
      </c>
      <c r="F172" s="1">
        <v>1906.77</v>
      </c>
      <c r="G172">
        <v>5.0000000000000001E-4</v>
      </c>
      <c r="H172">
        <v>0</v>
      </c>
      <c r="I172">
        <v>5.1999999999999998E-3</v>
      </c>
      <c r="J172">
        <v>1E-3</v>
      </c>
      <c r="K172">
        <v>1.21E-2</v>
      </c>
      <c r="L172">
        <v>0.96009999999999995</v>
      </c>
      <c r="M172">
        <v>2.1000000000000001E-2</v>
      </c>
      <c r="N172">
        <v>0.37890000000000001</v>
      </c>
      <c r="O172">
        <v>0</v>
      </c>
      <c r="P172">
        <v>0.15429999999999999</v>
      </c>
      <c r="Q172" s="1">
        <v>65261.97</v>
      </c>
      <c r="R172">
        <v>0.19839999999999999</v>
      </c>
      <c r="S172">
        <v>0.1825</v>
      </c>
      <c r="T172">
        <v>0.61899999999999999</v>
      </c>
      <c r="U172">
        <v>18</v>
      </c>
      <c r="V172" s="1">
        <v>87149.67</v>
      </c>
      <c r="W172">
        <v>100.36</v>
      </c>
      <c r="X172" s="1">
        <v>172937.54</v>
      </c>
      <c r="Y172">
        <v>0.80969999999999998</v>
      </c>
      <c r="Z172">
        <v>3.2300000000000002E-2</v>
      </c>
      <c r="AA172">
        <v>0.158</v>
      </c>
      <c r="AB172">
        <v>0.1903</v>
      </c>
      <c r="AC172">
        <v>172.94</v>
      </c>
      <c r="AD172" s="1">
        <v>4343.38</v>
      </c>
      <c r="AE172">
        <v>432.13</v>
      </c>
      <c r="AF172" s="1">
        <v>146768.31</v>
      </c>
      <c r="AG172">
        <v>242</v>
      </c>
      <c r="AH172" s="1">
        <v>39315</v>
      </c>
      <c r="AI172" s="1">
        <v>59162</v>
      </c>
      <c r="AJ172">
        <v>41.4</v>
      </c>
      <c r="AK172">
        <v>21.98</v>
      </c>
      <c r="AL172">
        <v>24</v>
      </c>
      <c r="AM172">
        <v>4.8</v>
      </c>
      <c r="AN172" s="1">
        <v>1763.45</v>
      </c>
      <c r="AO172">
        <v>1.4651000000000001</v>
      </c>
      <c r="AP172" s="1">
        <v>1668.33</v>
      </c>
      <c r="AQ172" s="1">
        <v>2066.9499999999998</v>
      </c>
      <c r="AR172" s="1">
        <v>7017.88</v>
      </c>
      <c r="AS172">
        <v>755.02</v>
      </c>
      <c r="AT172">
        <v>166.26</v>
      </c>
      <c r="AU172" s="1">
        <v>11674.45</v>
      </c>
      <c r="AV172" s="1">
        <v>5976.32</v>
      </c>
      <c r="AW172">
        <v>0.41810000000000003</v>
      </c>
      <c r="AX172" s="1">
        <v>6220.01</v>
      </c>
      <c r="AY172">
        <v>0.43509999999999999</v>
      </c>
      <c r="AZ172" s="1">
        <v>1275.28</v>
      </c>
      <c r="BA172">
        <v>8.9200000000000002E-2</v>
      </c>
      <c r="BB172">
        <v>822.36</v>
      </c>
      <c r="BC172">
        <v>5.7500000000000002E-2</v>
      </c>
      <c r="BD172" s="1">
        <v>14293.97</v>
      </c>
      <c r="BE172" s="1">
        <v>6029.02</v>
      </c>
      <c r="BF172">
        <v>2.0581</v>
      </c>
      <c r="BG172">
        <v>0.53920000000000001</v>
      </c>
      <c r="BH172">
        <v>0.27760000000000001</v>
      </c>
      <c r="BI172">
        <v>0.1351</v>
      </c>
      <c r="BJ172">
        <v>3.4200000000000001E-2</v>
      </c>
      <c r="BK172">
        <v>1.38E-2</v>
      </c>
    </row>
    <row r="173" spans="1:63" x14ac:dyDescent="0.25">
      <c r="A173" t="s">
        <v>173</v>
      </c>
      <c r="B173">
        <v>47936</v>
      </c>
      <c r="C173">
        <v>37</v>
      </c>
      <c r="D173">
        <v>42.59</v>
      </c>
      <c r="E173" s="1">
        <v>1575.71</v>
      </c>
      <c r="F173" s="1">
        <v>1454.22</v>
      </c>
      <c r="G173">
        <v>6.1999999999999998E-3</v>
      </c>
      <c r="H173">
        <v>0</v>
      </c>
      <c r="I173">
        <v>9.5999999999999992E-3</v>
      </c>
      <c r="J173">
        <v>0</v>
      </c>
      <c r="K173">
        <v>4.7999999999999996E-3</v>
      </c>
      <c r="L173">
        <v>0.94569999999999999</v>
      </c>
      <c r="M173">
        <v>3.3700000000000001E-2</v>
      </c>
      <c r="N173">
        <v>0.3574</v>
      </c>
      <c r="O173">
        <v>0</v>
      </c>
      <c r="P173">
        <v>0.15909999999999999</v>
      </c>
      <c r="Q173" s="1">
        <v>56360.480000000003</v>
      </c>
      <c r="R173">
        <v>0.13789999999999999</v>
      </c>
      <c r="S173">
        <v>0.16089999999999999</v>
      </c>
      <c r="T173">
        <v>0.70109999999999995</v>
      </c>
      <c r="U173">
        <v>9</v>
      </c>
      <c r="V173" s="1">
        <v>75096</v>
      </c>
      <c r="W173">
        <v>167.72</v>
      </c>
      <c r="X173" s="1">
        <v>152301.26</v>
      </c>
      <c r="Y173">
        <v>0.87709999999999999</v>
      </c>
      <c r="Z173">
        <v>8.3699999999999997E-2</v>
      </c>
      <c r="AA173">
        <v>3.9199999999999999E-2</v>
      </c>
      <c r="AB173">
        <v>0.1229</v>
      </c>
      <c r="AC173">
        <v>152.30000000000001</v>
      </c>
      <c r="AD173" s="1">
        <v>3354.95</v>
      </c>
      <c r="AE173">
        <v>438.29</v>
      </c>
      <c r="AF173" s="1">
        <v>144582.12</v>
      </c>
      <c r="AG173">
        <v>238</v>
      </c>
      <c r="AH173" s="1">
        <v>36170</v>
      </c>
      <c r="AI173" s="1">
        <v>59493</v>
      </c>
      <c r="AJ173">
        <v>22.4</v>
      </c>
      <c r="AK173">
        <v>22.01</v>
      </c>
      <c r="AL173">
        <v>22.04</v>
      </c>
      <c r="AM173">
        <v>4.4000000000000004</v>
      </c>
      <c r="AN173">
        <v>0</v>
      </c>
      <c r="AO173">
        <v>0.77300000000000002</v>
      </c>
      <c r="AP173" s="1">
        <v>1133.6099999999999</v>
      </c>
      <c r="AQ173" s="1">
        <v>1790.16</v>
      </c>
      <c r="AR173" s="1">
        <v>5940.11</v>
      </c>
      <c r="AS173">
        <v>548.66</v>
      </c>
      <c r="AT173">
        <v>217.4</v>
      </c>
      <c r="AU173" s="1">
        <v>9629.9500000000007</v>
      </c>
      <c r="AV173" s="1">
        <v>6696.41</v>
      </c>
      <c r="AW173">
        <v>0.59109999999999996</v>
      </c>
      <c r="AX173" s="1">
        <v>2932.82</v>
      </c>
      <c r="AY173">
        <v>0.25890000000000002</v>
      </c>
      <c r="AZ173">
        <v>605.14</v>
      </c>
      <c r="BA173">
        <v>5.3400000000000003E-2</v>
      </c>
      <c r="BB173" s="1">
        <v>1095.1099999999999</v>
      </c>
      <c r="BC173">
        <v>9.6699999999999994E-2</v>
      </c>
      <c r="BD173" s="1">
        <v>11329.48</v>
      </c>
      <c r="BE173" s="1">
        <v>5453.42</v>
      </c>
      <c r="BF173">
        <v>1.4221999999999999</v>
      </c>
      <c r="BG173">
        <v>0.57750000000000001</v>
      </c>
      <c r="BH173">
        <v>0.2404</v>
      </c>
      <c r="BI173">
        <v>0.1181</v>
      </c>
      <c r="BJ173">
        <v>4.4699999999999997E-2</v>
      </c>
      <c r="BK173">
        <v>1.9400000000000001E-2</v>
      </c>
    </row>
    <row r="174" spans="1:63" x14ac:dyDescent="0.25">
      <c r="A174" t="s">
        <v>174</v>
      </c>
      <c r="B174">
        <v>49775</v>
      </c>
      <c r="C174">
        <v>56</v>
      </c>
      <c r="D174">
        <v>6.11</v>
      </c>
      <c r="E174">
        <v>342.11</v>
      </c>
      <c r="F174">
        <v>555.54</v>
      </c>
      <c r="G174">
        <v>0</v>
      </c>
      <c r="H174">
        <v>0</v>
      </c>
      <c r="I174">
        <v>0</v>
      </c>
      <c r="J174">
        <v>0</v>
      </c>
      <c r="K174">
        <v>5.4000000000000003E-3</v>
      </c>
      <c r="L174">
        <v>0.98380000000000001</v>
      </c>
      <c r="M174">
        <v>1.0800000000000001E-2</v>
      </c>
      <c r="N174">
        <v>0.19339999999999999</v>
      </c>
      <c r="O174">
        <v>0</v>
      </c>
      <c r="P174">
        <v>0.1542</v>
      </c>
      <c r="Q174" s="1">
        <v>56237.17</v>
      </c>
      <c r="R174">
        <v>0.21429999999999999</v>
      </c>
      <c r="S174">
        <v>0.21429999999999999</v>
      </c>
      <c r="T174">
        <v>0.57140000000000002</v>
      </c>
      <c r="U174">
        <v>4</v>
      </c>
      <c r="V174" s="1">
        <v>80367.75</v>
      </c>
      <c r="W174">
        <v>80.67</v>
      </c>
      <c r="X174" s="1">
        <v>178710.36</v>
      </c>
      <c r="Y174">
        <v>0.88629999999999998</v>
      </c>
      <c r="Z174">
        <v>1.24E-2</v>
      </c>
      <c r="AA174">
        <v>0.1012</v>
      </c>
      <c r="AB174">
        <v>0.1137</v>
      </c>
      <c r="AC174">
        <v>178.71</v>
      </c>
      <c r="AD174" s="1">
        <v>5257.81</v>
      </c>
      <c r="AE174">
        <v>655.38</v>
      </c>
      <c r="AF174" s="1">
        <v>115855.72</v>
      </c>
      <c r="AG174">
        <v>119</v>
      </c>
      <c r="AH174" s="1">
        <v>35783</v>
      </c>
      <c r="AI174" s="1">
        <v>56179</v>
      </c>
      <c r="AJ174">
        <v>32.5</v>
      </c>
      <c r="AK174">
        <v>29.09</v>
      </c>
      <c r="AL174">
        <v>27.65</v>
      </c>
      <c r="AM174">
        <v>6.6</v>
      </c>
      <c r="AN174" s="1">
        <v>1164.72</v>
      </c>
      <c r="AO174">
        <v>1.7798</v>
      </c>
      <c r="AP174" s="1">
        <v>2183.71</v>
      </c>
      <c r="AQ174" s="1">
        <v>2769.01</v>
      </c>
      <c r="AR174" s="1">
        <v>6566.17</v>
      </c>
      <c r="AS174">
        <v>536.51</v>
      </c>
      <c r="AT174">
        <v>256.39</v>
      </c>
      <c r="AU174" s="1">
        <v>12311.79</v>
      </c>
      <c r="AV174" s="1">
        <v>5267.3</v>
      </c>
      <c r="AW174">
        <v>0.39529999999999998</v>
      </c>
      <c r="AX174" s="1">
        <v>3297.1</v>
      </c>
      <c r="AY174">
        <v>0.24740000000000001</v>
      </c>
      <c r="AZ174" s="1">
        <v>3463.18</v>
      </c>
      <c r="BA174">
        <v>0.25990000000000002</v>
      </c>
      <c r="BB174" s="1">
        <v>1298.74</v>
      </c>
      <c r="BC174">
        <v>9.7500000000000003E-2</v>
      </c>
      <c r="BD174" s="1">
        <v>13326.32</v>
      </c>
      <c r="BE174" s="1">
        <v>12226.87</v>
      </c>
      <c r="BF174">
        <v>3.7281</v>
      </c>
      <c r="BG174">
        <v>0.52639999999999998</v>
      </c>
      <c r="BH174">
        <v>0.25940000000000002</v>
      </c>
      <c r="BI174">
        <v>0.16589999999999999</v>
      </c>
      <c r="BJ174">
        <v>3.4299999999999997E-2</v>
      </c>
      <c r="BK174">
        <v>1.4E-2</v>
      </c>
    </row>
    <row r="175" spans="1:63" x14ac:dyDescent="0.25">
      <c r="A175" t="s">
        <v>175</v>
      </c>
      <c r="B175">
        <v>49841</v>
      </c>
      <c r="C175">
        <v>65</v>
      </c>
      <c r="D175">
        <v>23.43</v>
      </c>
      <c r="E175" s="1">
        <v>1523.02</v>
      </c>
      <c r="F175" s="1">
        <v>1336.05</v>
      </c>
      <c r="G175">
        <v>3.0000000000000001E-3</v>
      </c>
      <c r="H175">
        <v>0</v>
      </c>
      <c r="I175">
        <v>6.7000000000000002E-3</v>
      </c>
      <c r="J175">
        <v>0</v>
      </c>
      <c r="K175">
        <v>2.69E-2</v>
      </c>
      <c r="L175">
        <v>0.9304</v>
      </c>
      <c r="M175">
        <v>3.2899999999999999E-2</v>
      </c>
      <c r="N175">
        <v>0.44340000000000002</v>
      </c>
      <c r="O175">
        <v>6.7000000000000002E-3</v>
      </c>
      <c r="P175">
        <v>0.14180000000000001</v>
      </c>
      <c r="Q175" s="1">
        <v>53617.71</v>
      </c>
      <c r="R175">
        <v>0.19270000000000001</v>
      </c>
      <c r="S175">
        <v>0.29360000000000003</v>
      </c>
      <c r="T175">
        <v>0.51380000000000003</v>
      </c>
      <c r="U175">
        <v>11</v>
      </c>
      <c r="V175" s="1">
        <v>84005.55</v>
      </c>
      <c r="W175">
        <v>130.13</v>
      </c>
      <c r="X175" s="1">
        <v>232133.13</v>
      </c>
      <c r="Y175">
        <v>0.53939999999999999</v>
      </c>
      <c r="Z175">
        <v>0.10249999999999999</v>
      </c>
      <c r="AA175">
        <v>0.35799999999999998</v>
      </c>
      <c r="AB175">
        <v>0.46060000000000001</v>
      </c>
      <c r="AC175">
        <v>232.13</v>
      </c>
      <c r="AD175" s="1">
        <v>7639.54</v>
      </c>
      <c r="AE175">
        <v>612.54999999999995</v>
      </c>
      <c r="AF175" s="1">
        <v>164072.79</v>
      </c>
      <c r="AG175">
        <v>320</v>
      </c>
      <c r="AH175" s="1">
        <v>33527</v>
      </c>
      <c r="AI175" s="1">
        <v>49574</v>
      </c>
      <c r="AJ175">
        <v>41.7</v>
      </c>
      <c r="AK175">
        <v>28</v>
      </c>
      <c r="AL175">
        <v>28.05</v>
      </c>
      <c r="AM175">
        <v>4.5999999999999996</v>
      </c>
      <c r="AN175">
        <v>0</v>
      </c>
      <c r="AO175">
        <v>0.88480000000000003</v>
      </c>
      <c r="AP175" s="1">
        <v>1759.38</v>
      </c>
      <c r="AQ175" s="1">
        <v>2386.87</v>
      </c>
      <c r="AR175" s="1">
        <v>7540.79</v>
      </c>
      <c r="AS175" s="1">
        <v>1322.2</v>
      </c>
      <c r="AT175">
        <v>147.97999999999999</v>
      </c>
      <c r="AU175" s="1">
        <v>13157.22</v>
      </c>
      <c r="AV175" s="1">
        <v>7486.27</v>
      </c>
      <c r="AW175">
        <v>0.4461</v>
      </c>
      <c r="AX175" s="1">
        <v>6591.51</v>
      </c>
      <c r="AY175">
        <v>0.39279999999999998</v>
      </c>
      <c r="AZ175" s="1">
        <v>1337.44</v>
      </c>
      <c r="BA175">
        <v>7.9699999999999993E-2</v>
      </c>
      <c r="BB175" s="1">
        <v>1364.98</v>
      </c>
      <c r="BC175">
        <v>8.1299999999999997E-2</v>
      </c>
      <c r="BD175" s="1">
        <v>16780.2</v>
      </c>
      <c r="BE175" s="1">
        <v>5736.82</v>
      </c>
      <c r="BF175">
        <v>1.6315</v>
      </c>
      <c r="BG175">
        <v>0.51729999999999998</v>
      </c>
      <c r="BH175">
        <v>0.25219999999999998</v>
      </c>
      <c r="BI175">
        <v>0.1507</v>
      </c>
      <c r="BJ175">
        <v>5.5E-2</v>
      </c>
      <c r="BK175">
        <v>2.4799999999999999E-2</v>
      </c>
    </row>
    <row r="176" spans="1:63" x14ac:dyDescent="0.25">
      <c r="A176" t="s">
        <v>176</v>
      </c>
      <c r="B176">
        <v>45369</v>
      </c>
      <c r="C176">
        <v>2</v>
      </c>
      <c r="D176">
        <v>189.5</v>
      </c>
      <c r="E176">
        <v>379</v>
      </c>
      <c r="F176">
        <v>582.03</v>
      </c>
      <c r="G176">
        <v>1.6999999999999999E-3</v>
      </c>
      <c r="H176">
        <v>0</v>
      </c>
      <c r="I176">
        <v>3.95E-2</v>
      </c>
      <c r="J176">
        <v>3.3999999999999998E-3</v>
      </c>
      <c r="K176">
        <v>0.13400000000000001</v>
      </c>
      <c r="L176">
        <v>0.74739999999999995</v>
      </c>
      <c r="M176">
        <v>7.3899999999999993E-2</v>
      </c>
      <c r="N176">
        <v>0.47339999999999999</v>
      </c>
      <c r="O176">
        <v>3.0099999999999998E-2</v>
      </c>
      <c r="P176">
        <v>0.1192</v>
      </c>
      <c r="Q176" s="1">
        <v>61404.89</v>
      </c>
      <c r="R176">
        <v>0.1515</v>
      </c>
      <c r="S176">
        <v>0.33329999999999999</v>
      </c>
      <c r="T176">
        <v>0.51519999999999999</v>
      </c>
      <c r="U176">
        <v>4</v>
      </c>
      <c r="V176" s="1">
        <v>86140.5</v>
      </c>
      <c r="W176">
        <v>91.76</v>
      </c>
      <c r="X176" s="1">
        <v>156676.09</v>
      </c>
      <c r="Y176">
        <v>0.73109999999999997</v>
      </c>
      <c r="Z176">
        <v>0.1908</v>
      </c>
      <c r="AA176">
        <v>7.8100000000000003E-2</v>
      </c>
      <c r="AB176">
        <v>0.26889999999999997</v>
      </c>
      <c r="AC176">
        <v>156.68</v>
      </c>
      <c r="AD176" s="1">
        <v>8502.35</v>
      </c>
      <c r="AE176">
        <v>896.04</v>
      </c>
      <c r="AF176" s="1">
        <v>79580.259999999995</v>
      </c>
      <c r="AG176">
        <v>42</v>
      </c>
      <c r="AH176" s="1">
        <v>31458</v>
      </c>
      <c r="AI176" s="1">
        <v>44114</v>
      </c>
      <c r="AJ176">
        <v>89.54</v>
      </c>
      <c r="AK176">
        <v>48.67</v>
      </c>
      <c r="AL176">
        <v>61.28</v>
      </c>
      <c r="AM176">
        <v>5.24</v>
      </c>
      <c r="AN176">
        <v>0</v>
      </c>
      <c r="AO176">
        <v>1.6744000000000001</v>
      </c>
      <c r="AP176" s="1">
        <v>1758.12</v>
      </c>
      <c r="AQ176" s="1">
        <v>1146.69</v>
      </c>
      <c r="AR176" s="1">
        <v>6854.77</v>
      </c>
      <c r="AS176" s="1">
        <v>1223.4100000000001</v>
      </c>
      <c r="AT176">
        <v>209.31</v>
      </c>
      <c r="AU176" s="1">
        <v>11192.3</v>
      </c>
      <c r="AV176" s="1">
        <v>5064.74</v>
      </c>
      <c r="AW176">
        <v>0.3382</v>
      </c>
      <c r="AX176" s="1">
        <v>4726.6899999999996</v>
      </c>
      <c r="AY176">
        <v>0.31559999999999999</v>
      </c>
      <c r="AZ176" s="1">
        <v>3208.11</v>
      </c>
      <c r="BA176">
        <v>0.2142</v>
      </c>
      <c r="BB176" s="1">
        <v>1976.26</v>
      </c>
      <c r="BC176">
        <v>0.13200000000000001</v>
      </c>
      <c r="BD176" s="1">
        <v>14975.8</v>
      </c>
      <c r="BE176" s="1">
        <v>10712.46</v>
      </c>
      <c r="BF176">
        <v>3.4377</v>
      </c>
      <c r="BG176">
        <v>0.50560000000000005</v>
      </c>
      <c r="BH176">
        <v>0.23130000000000001</v>
      </c>
      <c r="BI176">
        <v>0.19009999999999999</v>
      </c>
      <c r="BJ176">
        <v>5.3400000000000003E-2</v>
      </c>
      <c r="BK176">
        <v>1.95E-2</v>
      </c>
    </row>
    <row r="177" spans="1:63" x14ac:dyDescent="0.25">
      <c r="A177" t="s">
        <v>177</v>
      </c>
      <c r="B177">
        <v>43976</v>
      </c>
      <c r="C177">
        <v>4</v>
      </c>
      <c r="D177">
        <v>403.23</v>
      </c>
      <c r="E177" s="1">
        <v>1612.9</v>
      </c>
      <c r="F177" s="1">
        <v>1514.39</v>
      </c>
      <c r="G177">
        <v>2.3800000000000002E-2</v>
      </c>
      <c r="H177">
        <v>6.9999999999999999E-4</v>
      </c>
      <c r="I177">
        <v>3.9600000000000003E-2</v>
      </c>
      <c r="J177">
        <v>0</v>
      </c>
      <c r="K177">
        <v>4.4900000000000002E-2</v>
      </c>
      <c r="L177">
        <v>0.86070000000000002</v>
      </c>
      <c r="M177">
        <v>3.04E-2</v>
      </c>
      <c r="N177">
        <v>0.25169999999999998</v>
      </c>
      <c r="O177">
        <v>2.0299999999999999E-2</v>
      </c>
      <c r="P177">
        <v>0.15040000000000001</v>
      </c>
      <c r="Q177" s="1">
        <v>77211.03</v>
      </c>
      <c r="R177">
        <v>0.14910000000000001</v>
      </c>
      <c r="S177">
        <v>0.31580000000000003</v>
      </c>
      <c r="T177">
        <v>0.53510000000000002</v>
      </c>
      <c r="U177">
        <v>12</v>
      </c>
      <c r="V177" s="1">
        <v>93327.09</v>
      </c>
      <c r="W177">
        <v>130.52000000000001</v>
      </c>
      <c r="X177" s="1">
        <v>252329.27</v>
      </c>
      <c r="Y177">
        <v>0.87490000000000001</v>
      </c>
      <c r="Z177">
        <v>0.1095</v>
      </c>
      <c r="AA177">
        <v>1.5599999999999999E-2</v>
      </c>
      <c r="AB177">
        <v>0.12509999999999999</v>
      </c>
      <c r="AC177">
        <v>252.33</v>
      </c>
      <c r="AD177" s="1">
        <v>14040.22</v>
      </c>
      <c r="AE177" s="1">
        <v>1659.96</v>
      </c>
      <c r="AF177" s="1">
        <v>238427.39</v>
      </c>
      <c r="AG177">
        <v>517</v>
      </c>
      <c r="AH177" s="1">
        <v>44237</v>
      </c>
      <c r="AI177" s="1">
        <v>67770</v>
      </c>
      <c r="AJ177">
        <v>100.17</v>
      </c>
      <c r="AK177">
        <v>53.76</v>
      </c>
      <c r="AL177">
        <v>64.38</v>
      </c>
      <c r="AM177">
        <v>4.57</v>
      </c>
      <c r="AN177">
        <v>0</v>
      </c>
      <c r="AO177">
        <v>0.99409999999999998</v>
      </c>
      <c r="AP177" s="1">
        <v>1940.23</v>
      </c>
      <c r="AQ177" s="1">
        <v>1780.47</v>
      </c>
      <c r="AR177" s="1">
        <v>8829.6200000000008</v>
      </c>
      <c r="AS177">
        <v>939.55</v>
      </c>
      <c r="AT177">
        <v>512.75</v>
      </c>
      <c r="AU177" s="1">
        <v>14002.61</v>
      </c>
      <c r="AV177" s="1">
        <v>3481.99</v>
      </c>
      <c r="AW177">
        <v>0.2069</v>
      </c>
      <c r="AX177" s="1">
        <v>11614.61</v>
      </c>
      <c r="AY177">
        <v>0.69010000000000005</v>
      </c>
      <c r="AZ177">
        <v>695.87</v>
      </c>
      <c r="BA177">
        <v>4.1300000000000003E-2</v>
      </c>
      <c r="BB177" s="1">
        <v>1038.18</v>
      </c>
      <c r="BC177">
        <v>6.1699999999999998E-2</v>
      </c>
      <c r="BD177" s="1">
        <v>16830.650000000001</v>
      </c>
      <c r="BE177" s="1">
        <v>1513.89</v>
      </c>
      <c r="BF177">
        <v>0.1676</v>
      </c>
      <c r="BG177">
        <v>0.63380000000000003</v>
      </c>
      <c r="BH177">
        <v>0.2195</v>
      </c>
      <c r="BI177">
        <v>0.1108</v>
      </c>
      <c r="BJ177">
        <v>1.9699999999999999E-2</v>
      </c>
      <c r="BK177">
        <v>1.6199999999999999E-2</v>
      </c>
    </row>
    <row r="178" spans="1:63" x14ac:dyDescent="0.25">
      <c r="A178" t="s">
        <v>178</v>
      </c>
      <c r="B178">
        <v>47068</v>
      </c>
      <c r="C178">
        <v>56</v>
      </c>
      <c r="D178">
        <v>6.83</v>
      </c>
      <c r="E178">
        <v>382.7</v>
      </c>
      <c r="F178">
        <v>387.63</v>
      </c>
      <c r="G178">
        <v>1.29E-2</v>
      </c>
      <c r="H178">
        <v>2.5999999999999999E-3</v>
      </c>
      <c r="I178">
        <v>7.7000000000000002E-3</v>
      </c>
      <c r="J178">
        <v>0</v>
      </c>
      <c r="K178">
        <v>0.1157</v>
      </c>
      <c r="L178">
        <v>0.8458</v>
      </c>
      <c r="M178">
        <v>1.54E-2</v>
      </c>
      <c r="N178">
        <v>0.42580000000000001</v>
      </c>
      <c r="O178">
        <v>0.02</v>
      </c>
      <c r="P178">
        <v>0.214</v>
      </c>
      <c r="Q178" s="1">
        <v>59234.16</v>
      </c>
      <c r="R178">
        <v>0.1714</v>
      </c>
      <c r="S178">
        <v>0.1714</v>
      </c>
      <c r="T178">
        <v>0.65710000000000002</v>
      </c>
      <c r="U178">
        <v>10</v>
      </c>
      <c r="V178" s="1">
        <v>44228.1</v>
      </c>
      <c r="W178">
        <v>37.56</v>
      </c>
      <c r="X178" s="1">
        <v>158228.06</v>
      </c>
      <c r="Y178">
        <v>0.75080000000000002</v>
      </c>
      <c r="Z178">
        <v>5.96E-2</v>
      </c>
      <c r="AA178">
        <v>0.18970000000000001</v>
      </c>
      <c r="AB178">
        <v>0.2492</v>
      </c>
      <c r="AC178">
        <v>158.22999999999999</v>
      </c>
      <c r="AD178" s="1">
        <v>5284.09</v>
      </c>
      <c r="AE178">
        <v>540.67999999999995</v>
      </c>
      <c r="AF178" s="1">
        <v>165142.91</v>
      </c>
      <c r="AG178">
        <v>327</v>
      </c>
      <c r="AH178" s="1">
        <v>31390</v>
      </c>
      <c r="AI178" s="1">
        <v>47195</v>
      </c>
      <c r="AJ178">
        <v>51.7</v>
      </c>
      <c r="AK178">
        <v>28.38</v>
      </c>
      <c r="AL178">
        <v>38.31</v>
      </c>
      <c r="AM178">
        <v>4.5</v>
      </c>
      <c r="AN178" s="1">
        <v>1391.95</v>
      </c>
      <c r="AO178">
        <v>1.8796999999999999</v>
      </c>
      <c r="AP178" s="1">
        <v>2247.81</v>
      </c>
      <c r="AQ178" s="1">
        <v>2466.17</v>
      </c>
      <c r="AR178" s="1">
        <v>9348.68</v>
      </c>
      <c r="AS178" s="1">
        <v>1121.8599999999999</v>
      </c>
      <c r="AT178">
        <v>417.64</v>
      </c>
      <c r="AU178" s="1">
        <v>15602.17</v>
      </c>
      <c r="AV178" s="1">
        <v>10414.469999999999</v>
      </c>
      <c r="AW178">
        <v>0.57730000000000004</v>
      </c>
      <c r="AX178" s="1">
        <v>5483.07</v>
      </c>
      <c r="AY178">
        <v>0.3039</v>
      </c>
      <c r="AZ178">
        <v>730.36</v>
      </c>
      <c r="BA178">
        <v>4.0500000000000001E-2</v>
      </c>
      <c r="BB178" s="1">
        <v>1411.62</v>
      </c>
      <c r="BC178">
        <v>7.8299999999999995E-2</v>
      </c>
      <c r="BD178" s="1">
        <v>18039.52</v>
      </c>
      <c r="BE178" s="1">
        <v>8201.67</v>
      </c>
      <c r="BF178">
        <v>3.3128000000000002</v>
      </c>
      <c r="BG178">
        <v>0.51629999999999998</v>
      </c>
      <c r="BH178">
        <v>0.25280000000000002</v>
      </c>
      <c r="BI178">
        <v>0.19539999999999999</v>
      </c>
      <c r="BJ178">
        <v>2.41E-2</v>
      </c>
      <c r="BK178">
        <v>1.14E-2</v>
      </c>
    </row>
    <row r="179" spans="1:63" x14ac:dyDescent="0.25">
      <c r="A179" t="s">
        <v>179</v>
      </c>
      <c r="B179">
        <v>46045</v>
      </c>
      <c r="C179">
        <v>57</v>
      </c>
      <c r="D179">
        <v>12.18</v>
      </c>
      <c r="E179">
        <v>694.05</v>
      </c>
      <c r="F179">
        <v>744.97</v>
      </c>
      <c r="G179">
        <v>1.2999999999999999E-3</v>
      </c>
      <c r="H179">
        <v>0</v>
      </c>
      <c r="I179">
        <v>8.0999999999999996E-3</v>
      </c>
      <c r="J179">
        <v>0</v>
      </c>
      <c r="K179">
        <v>1.4800000000000001E-2</v>
      </c>
      <c r="L179">
        <v>0.95840000000000003</v>
      </c>
      <c r="M179">
        <v>1.7399999999999999E-2</v>
      </c>
      <c r="N179">
        <v>0.42080000000000001</v>
      </c>
      <c r="O179">
        <v>0</v>
      </c>
      <c r="P179">
        <v>0.1356</v>
      </c>
      <c r="Q179" s="1">
        <v>51828.56</v>
      </c>
      <c r="R179">
        <v>0.2545</v>
      </c>
      <c r="S179">
        <v>0.21820000000000001</v>
      </c>
      <c r="T179">
        <v>0.52729999999999999</v>
      </c>
      <c r="U179">
        <v>16</v>
      </c>
      <c r="V179" s="1">
        <v>42734.13</v>
      </c>
      <c r="W179">
        <v>40.79</v>
      </c>
      <c r="X179" s="1">
        <v>169157.96</v>
      </c>
      <c r="Y179">
        <v>0.94779999999999998</v>
      </c>
      <c r="Z179">
        <v>1.8499999999999999E-2</v>
      </c>
      <c r="AA179">
        <v>3.3700000000000001E-2</v>
      </c>
      <c r="AB179">
        <v>5.2200000000000003E-2</v>
      </c>
      <c r="AC179">
        <v>169.16</v>
      </c>
      <c r="AD179" s="1">
        <v>3790.94</v>
      </c>
      <c r="AE179">
        <v>533.99</v>
      </c>
      <c r="AF179" s="1">
        <v>138479.53</v>
      </c>
      <c r="AG179">
        <v>206</v>
      </c>
      <c r="AH179" s="1">
        <v>39998</v>
      </c>
      <c r="AI179" s="1">
        <v>56882</v>
      </c>
      <c r="AJ179">
        <v>33</v>
      </c>
      <c r="AK179">
        <v>22</v>
      </c>
      <c r="AL179">
        <v>23.92</v>
      </c>
      <c r="AM179">
        <v>3.8</v>
      </c>
      <c r="AN179">
        <v>0</v>
      </c>
      <c r="AO179">
        <v>0.83220000000000005</v>
      </c>
      <c r="AP179" s="1">
        <v>1863.44</v>
      </c>
      <c r="AQ179" s="1">
        <v>2542.67</v>
      </c>
      <c r="AR179" s="1">
        <v>6743.17</v>
      </c>
      <c r="AS179">
        <v>727.05</v>
      </c>
      <c r="AT179">
        <v>282.39999999999998</v>
      </c>
      <c r="AU179" s="1">
        <v>12158.73</v>
      </c>
      <c r="AV179" s="1">
        <v>6865.72</v>
      </c>
      <c r="AW179">
        <v>0.50109999999999999</v>
      </c>
      <c r="AX179" s="1">
        <v>2910.68</v>
      </c>
      <c r="AY179">
        <v>0.21240000000000001</v>
      </c>
      <c r="AZ179" s="1">
        <v>2330.6999999999998</v>
      </c>
      <c r="BA179">
        <v>0.1701</v>
      </c>
      <c r="BB179" s="1">
        <v>1594.97</v>
      </c>
      <c r="BC179">
        <v>0.1164</v>
      </c>
      <c r="BD179" s="1">
        <v>13702.07</v>
      </c>
      <c r="BE179" s="1">
        <v>7048.99</v>
      </c>
      <c r="BF179">
        <v>1.9464999999999999</v>
      </c>
      <c r="BG179">
        <v>0.53320000000000001</v>
      </c>
      <c r="BH179">
        <v>0.25069999999999998</v>
      </c>
      <c r="BI179">
        <v>8.4699999999999998E-2</v>
      </c>
      <c r="BJ179">
        <v>3.3700000000000001E-2</v>
      </c>
      <c r="BK179">
        <v>9.7600000000000006E-2</v>
      </c>
    </row>
    <row r="180" spans="1:63" x14ac:dyDescent="0.25">
      <c r="A180" t="s">
        <v>180</v>
      </c>
      <c r="B180">
        <v>45914</v>
      </c>
      <c r="C180">
        <v>207</v>
      </c>
      <c r="D180">
        <v>5.4</v>
      </c>
      <c r="E180" s="1">
        <v>1117.1099999999999</v>
      </c>
      <c r="F180">
        <v>920.61</v>
      </c>
      <c r="G180">
        <v>1.1000000000000001E-3</v>
      </c>
      <c r="H180">
        <v>0</v>
      </c>
      <c r="I180">
        <v>2.93E-2</v>
      </c>
      <c r="J180">
        <v>0</v>
      </c>
      <c r="K180">
        <v>4.3E-3</v>
      </c>
      <c r="L180">
        <v>0.92730000000000001</v>
      </c>
      <c r="M180">
        <v>3.7999999999999999E-2</v>
      </c>
      <c r="N180">
        <v>0.99409999999999998</v>
      </c>
      <c r="O180">
        <v>0</v>
      </c>
      <c r="P180">
        <v>0.23430000000000001</v>
      </c>
      <c r="Q180" s="1">
        <v>51609.32</v>
      </c>
      <c r="R180">
        <v>0.21279999999999999</v>
      </c>
      <c r="S180">
        <v>0.26600000000000001</v>
      </c>
      <c r="T180">
        <v>0.52129999999999999</v>
      </c>
      <c r="U180">
        <v>18</v>
      </c>
      <c r="V180" s="1">
        <v>68684.78</v>
      </c>
      <c r="W180">
        <v>58.65</v>
      </c>
      <c r="X180" s="1">
        <v>178631.96</v>
      </c>
      <c r="Y180">
        <v>0.75219999999999998</v>
      </c>
      <c r="Z180">
        <v>7.5399999999999995E-2</v>
      </c>
      <c r="AA180">
        <v>0.1724</v>
      </c>
      <c r="AB180">
        <v>0.24779999999999999</v>
      </c>
      <c r="AC180">
        <v>178.63</v>
      </c>
      <c r="AD180" s="1">
        <v>4139.28</v>
      </c>
      <c r="AE180">
        <v>439.24</v>
      </c>
      <c r="AF180" s="1">
        <v>154440.19</v>
      </c>
      <c r="AG180">
        <v>271</v>
      </c>
      <c r="AH180" s="1">
        <v>33253</v>
      </c>
      <c r="AI180" s="1">
        <v>54158</v>
      </c>
      <c r="AJ180">
        <v>28.8</v>
      </c>
      <c r="AK180">
        <v>22</v>
      </c>
      <c r="AL180">
        <v>22</v>
      </c>
      <c r="AM180">
        <v>0</v>
      </c>
      <c r="AN180">
        <v>0</v>
      </c>
      <c r="AO180">
        <v>0.83979999999999999</v>
      </c>
      <c r="AP180" s="1">
        <v>2015.09</v>
      </c>
      <c r="AQ180" s="1">
        <v>3410.49</v>
      </c>
      <c r="AR180" s="1">
        <v>10052.36</v>
      </c>
      <c r="AS180">
        <v>619.5</v>
      </c>
      <c r="AT180">
        <v>65.489999999999995</v>
      </c>
      <c r="AU180" s="1">
        <v>16162.93</v>
      </c>
      <c r="AV180" s="1">
        <v>10604.74</v>
      </c>
      <c r="AW180">
        <v>0.58579999999999999</v>
      </c>
      <c r="AX180" s="1">
        <v>4164.2700000000004</v>
      </c>
      <c r="AY180">
        <v>0.23</v>
      </c>
      <c r="AZ180" s="1">
        <v>1150.83</v>
      </c>
      <c r="BA180">
        <v>6.3600000000000004E-2</v>
      </c>
      <c r="BB180" s="1">
        <v>2183.3000000000002</v>
      </c>
      <c r="BC180">
        <v>0.1206</v>
      </c>
      <c r="BD180" s="1">
        <v>18103.14</v>
      </c>
      <c r="BE180" s="1">
        <v>7823.24</v>
      </c>
      <c r="BF180">
        <v>2.3761000000000001</v>
      </c>
      <c r="BG180">
        <v>0.61360000000000003</v>
      </c>
      <c r="BH180">
        <v>0.27900000000000003</v>
      </c>
      <c r="BI180">
        <v>7.2800000000000004E-2</v>
      </c>
      <c r="BJ180">
        <v>2.1299999999999999E-2</v>
      </c>
      <c r="BK180">
        <v>1.3299999999999999E-2</v>
      </c>
    </row>
    <row r="181" spans="1:63" x14ac:dyDescent="0.25">
      <c r="A181" t="s">
        <v>181</v>
      </c>
      <c r="B181">
        <v>46334</v>
      </c>
      <c r="C181">
        <v>64</v>
      </c>
      <c r="D181">
        <v>12.37</v>
      </c>
      <c r="E181">
        <v>791.97</v>
      </c>
      <c r="F181">
        <v>715.38</v>
      </c>
      <c r="G181">
        <v>1.4E-3</v>
      </c>
      <c r="H181">
        <v>0</v>
      </c>
      <c r="I181">
        <v>4.1999999999999997E-3</v>
      </c>
      <c r="J181">
        <v>0</v>
      </c>
      <c r="K181">
        <v>1.26E-2</v>
      </c>
      <c r="L181">
        <v>0.94410000000000005</v>
      </c>
      <c r="M181">
        <v>3.78E-2</v>
      </c>
      <c r="N181">
        <v>0.53659999999999997</v>
      </c>
      <c r="O181">
        <v>0</v>
      </c>
      <c r="P181">
        <v>0.2011</v>
      </c>
      <c r="Q181" s="1">
        <v>59783.18</v>
      </c>
      <c r="R181">
        <v>0.21740000000000001</v>
      </c>
      <c r="S181">
        <v>0.21740000000000001</v>
      </c>
      <c r="T181">
        <v>0.56520000000000004</v>
      </c>
      <c r="U181">
        <v>9</v>
      </c>
      <c r="V181" s="1">
        <v>80916.44</v>
      </c>
      <c r="W181">
        <v>83.9</v>
      </c>
      <c r="X181" s="1">
        <v>127472.78</v>
      </c>
      <c r="Y181">
        <v>0.77980000000000005</v>
      </c>
      <c r="Z181">
        <v>6.3399999999999998E-2</v>
      </c>
      <c r="AA181">
        <v>0.15679999999999999</v>
      </c>
      <c r="AB181">
        <v>0.22020000000000001</v>
      </c>
      <c r="AC181">
        <v>127.47</v>
      </c>
      <c r="AD181" s="1">
        <v>3196.37</v>
      </c>
      <c r="AE181">
        <v>298.74</v>
      </c>
      <c r="AF181" s="1">
        <v>123648.33</v>
      </c>
      <c r="AG181">
        <v>140</v>
      </c>
      <c r="AH181" s="1">
        <v>35770</v>
      </c>
      <c r="AI181" s="1">
        <v>53571</v>
      </c>
      <c r="AJ181">
        <v>34.15</v>
      </c>
      <c r="AK181">
        <v>23.05</v>
      </c>
      <c r="AL181">
        <v>27.59</v>
      </c>
      <c r="AM181">
        <v>3.5</v>
      </c>
      <c r="AN181">
        <v>0</v>
      </c>
      <c r="AO181">
        <v>0.7732</v>
      </c>
      <c r="AP181" s="1">
        <v>1782.52</v>
      </c>
      <c r="AQ181" s="1">
        <v>3096.18</v>
      </c>
      <c r="AR181" s="1">
        <v>8351.7000000000007</v>
      </c>
      <c r="AS181">
        <v>550.28</v>
      </c>
      <c r="AT181">
        <v>822.45</v>
      </c>
      <c r="AU181" s="1">
        <v>14603.14</v>
      </c>
      <c r="AV181" s="1">
        <v>12610.01</v>
      </c>
      <c r="AW181">
        <v>0.70740000000000003</v>
      </c>
      <c r="AX181" s="1">
        <v>2624.47</v>
      </c>
      <c r="AY181">
        <v>0.1472</v>
      </c>
      <c r="AZ181">
        <v>867.46</v>
      </c>
      <c r="BA181">
        <v>4.87E-2</v>
      </c>
      <c r="BB181" s="1">
        <v>1724.76</v>
      </c>
      <c r="BC181">
        <v>9.6799999999999997E-2</v>
      </c>
      <c r="BD181" s="1">
        <v>17826.7</v>
      </c>
      <c r="BE181" s="1">
        <v>10016.35</v>
      </c>
      <c r="BF181">
        <v>3.4445000000000001</v>
      </c>
      <c r="BG181">
        <v>0.50439999999999996</v>
      </c>
      <c r="BH181">
        <v>0.21160000000000001</v>
      </c>
      <c r="BI181">
        <v>0.23</v>
      </c>
      <c r="BJ181">
        <v>4.1799999999999997E-2</v>
      </c>
      <c r="BK181">
        <v>1.2200000000000001E-2</v>
      </c>
    </row>
    <row r="182" spans="1:63" x14ac:dyDescent="0.25">
      <c r="A182" t="s">
        <v>182</v>
      </c>
      <c r="B182">
        <v>49197</v>
      </c>
      <c r="C182">
        <v>46</v>
      </c>
      <c r="D182">
        <v>44.72</v>
      </c>
      <c r="E182" s="1">
        <v>2057.21</v>
      </c>
      <c r="F182" s="1">
        <v>1864.89</v>
      </c>
      <c r="G182">
        <v>1.5599999999999999E-2</v>
      </c>
      <c r="H182">
        <v>1.6000000000000001E-3</v>
      </c>
      <c r="I182">
        <v>4.0800000000000003E-2</v>
      </c>
      <c r="J182">
        <v>2.7000000000000001E-3</v>
      </c>
      <c r="K182">
        <v>2.3599999999999999E-2</v>
      </c>
      <c r="L182">
        <v>0.88680000000000003</v>
      </c>
      <c r="M182">
        <v>2.9000000000000001E-2</v>
      </c>
      <c r="N182">
        <v>0.31130000000000002</v>
      </c>
      <c r="O182">
        <v>9.4999999999999998E-3</v>
      </c>
      <c r="P182">
        <v>0.14099999999999999</v>
      </c>
      <c r="Q182" s="1">
        <v>58653.43</v>
      </c>
      <c r="R182">
        <v>0.26950000000000002</v>
      </c>
      <c r="S182">
        <v>0.1915</v>
      </c>
      <c r="T182">
        <v>0.53900000000000003</v>
      </c>
      <c r="U182">
        <v>14</v>
      </c>
      <c r="V182" s="1">
        <v>82182</v>
      </c>
      <c r="W182">
        <v>144.30000000000001</v>
      </c>
      <c r="X182" s="1">
        <v>234887.85</v>
      </c>
      <c r="Y182">
        <v>0.73740000000000006</v>
      </c>
      <c r="Z182">
        <v>0.2303</v>
      </c>
      <c r="AA182">
        <v>3.2300000000000002E-2</v>
      </c>
      <c r="AB182">
        <v>0.2626</v>
      </c>
      <c r="AC182">
        <v>234.89</v>
      </c>
      <c r="AD182" s="1">
        <v>8959.25</v>
      </c>
      <c r="AE182">
        <v>754.93</v>
      </c>
      <c r="AF182" s="1">
        <v>206751.87</v>
      </c>
      <c r="AG182">
        <v>469</v>
      </c>
      <c r="AH182" s="1">
        <v>39039</v>
      </c>
      <c r="AI182" s="1">
        <v>61991</v>
      </c>
      <c r="AJ182">
        <v>65.349999999999994</v>
      </c>
      <c r="AK182">
        <v>36.94</v>
      </c>
      <c r="AL182">
        <v>38.17</v>
      </c>
      <c r="AM182">
        <v>6.5</v>
      </c>
      <c r="AN182">
        <v>0</v>
      </c>
      <c r="AO182">
        <v>1.1040000000000001</v>
      </c>
      <c r="AP182" s="1">
        <v>1772.86</v>
      </c>
      <c r="AQ182" s="1">
        <v>1999.61</v>
      </c>
      <c r="AR182" s="1">
        <v>6766.78</v>
      </c>
      <c r="AS182">
        <v>621.80999999999995</v>
      </c>
      <c r="AT182">
        <v>245.29</v>
      </c>
      <c r="AU182" s="1">
        <v>11406.35</v>
      </c>
      <c r="AV182" s="1">
        <v>4555.8500000000004</v>
      </c>
      <c r="AW182">
        <v>0.30740000000000001</v>
      </c>
      <c r="AX182" s="1">
        <v>8208.0300000000007</v>
      </c>
      <c r="AY182">
        <v>0.55389999999999995</v>
      </c>
      <c r="AZ182" s="1">
        <v>1181.99</v>
      </c>
      <c r="BA182">
        <v>7.9799999999999996E-2</v>
      </c>
      <c r="BB182">
        <v>872.77</v>
      </c>
      <c r="BC182">
        <v>5.8900000000000001E-2</v>
      </c>
      <c r="BD182" s="1">
        <v>14818.64</v>
      </c>
      <c r="BE182" s="1">
        <v>2795.3</v>
      </c>
      <c r="BF182">
        <v>0.51719999999999999</v>
      </c>
      <c r="BG182">
        <v>0.52810000000000001</v>
      </c>
      <c r="BH182">
        <v>0.2077</v>
      </c>
      <c r="BI182">
        <v>0.2177</v>
      </c>
      <c r="BJ182">
        <v>2.7900000000000001E-2</v>
      </c>
      <c r="BK182">
        <v>1.8599999999999998E-2</v>
      </c>
    </row>
    <row r="183" spans="1:63" x14ac:dyDescent="0.25">
      <c r="A183" t="s">
        <v>183</v>
      </c>
      <c r="B183">
        <v>43984</v>
      </c>
      <c r="C183">
        <v>32</v>
      </c>
      <c r="D183">
        <v>166.38</v>
      </c>
      <c r="E183" s="1">
        <v>5324.18</v>
      </c>
      <c r="F183" s="1">
        <v>5362.78</v>
      </c>
      <c r="G183">
        <v>3.1E-2</v>
      </c>
      <c r="H183">
        <v>4.0000000000000002E-4</v>
      </c>
      <c r="I183">
        <v>3.15E-2</v>
      </c>
      <c r="J183">
        <v>1.1000000000000001E-3</v>
      </c>
      <c r="K183">
        <v>0.1087</v>
      </c>
      <c r="L183">
        <v>0.7641</v>
      </c>
      <c r="M183">
        <v>6.3200000000000006E-2</v>
      </c>
      <c r="N183">
        <v>0.35039999999999999</v>
      </c>
      <c r="O183">
        <v>1.7000000000000001E-2</v>
      </c>
      <c r="P183">
        <v>0.1779</v>
      </c>
      <c r="Q183" s="1">
        <v>64620.57</v>
      </c>
      <c r="R183">
        <v>0.20269999999999999</v>
      </c>
      <c r="S183">
        <v>0.19589999999999999</v>
      </c>
      <c r="T183">
        <v>0.60140000000000005</v>
      </c>
      <c r="U183">
        <v>29</v>
      </c>
      <c r="V183" s="1">
        <v>86873.17</v>
      </c>
      <c r="W183">
        <v>183.56</v>
      </c>
      <c r="X183" s="1">
        <v>178359.55</v>
      </c>
      <c r="Y183">
        <v>0.74590000000000001</v>
      </c>
      <c r="Z183">
        <v>0.18090000000000001</v>
      </c>
      <c r="AA183">
        <v>7.3200000000000001E-2</v>
      </c>
      <c r="AB183">
        <v>0.25409999999999999</v>
      </c>
      <c r="AC183">
        <v>178.36</v>
      </c>
      <c r="AD183" s="1">
        <v>5867.58</v>
      </c>
      <c r="AE183">
        <v>654.22</v>
      </c>
      <c r="AF183" s="1">
        <v>153086.70000000001</v>
      </c>
      <c r="AG183">
        <v>266</v>
      </c>
      <c r="AH183" s="1">
        <v>35172</v>
      </c>
      <c r="AI183" s="1">
        <v>65040</v>
      </c>
      <c r="AJ183">
        <v>58.25</v>
      </c>
      <c r="AK183">
        <v>27.55</v>
      </c>
      <c r="AL183">
        <v>44.68</v>
      </c>
      <c r="AM183">
        <v>5.3</v>
      </c>
      <c r="AN183">
        <v>0</v>
      </c>
      <c r="AO183">
        <v>0.66479999999999995</v>
      </c>
      <c r="AP183" s="1">
        <v>1236.18</v>
      </c>
      <c r="AQ183" s="1">
        <v>1546.76</v>
      </c>
      <c r="AR183" s="1">
        <v>7907.36</v>
      </c>
      <c r="AS183">
        <v>586.4</v>
      </c>
      <c r="AT183">
        <v>406.85</v>
      </c>
      <c r="AU183" s="1">
        <v>11683.55</v>
      </c>
      <c r="AV183" s="1">
        <v>5725.95</v>
      </c>
      <c r="AW183">
        <v>0.43690000000000001</v>
      </c>
      <c r="AX183" s="1">
        <v>5269.92</v>
      </c>
      <c r="AY183">
        <v>0.40210000000000001</v>
      </c>
      <c r="AZ183" s="1">
        <v>1271.82</v>
      </c>
      <c r="BA183">
        <v>9.7000000000000003E-2</v>
      </c>
      <c r="BB183">
        <v>837.43</v>
      </c>
      <c r="BC183">
        <v>6.3899999999999998E-2</v>
      </c>
      <c r="BD183" s="1">
        <v>13105.12</v>
      </c>
      <c r="BE183" s="1">
        <v>4464.96</v>
      </c>
      <c r="BF183">
        <v>0.78590000000000004</v>
      </c>
      <c r="BG183">
        <v>0.61909999999999998</v>
      </c>
      <c r="BH183">
        <v>0.26200000000000001</v>
      </c>
      <c r="BI183">
        <v>8.3199999999999996E-2</v>
      </c>
      <c r="BJ183">
        <v>2.3E-2</v>
      </c>
      <c r="BK183">
        <v>1.2800000000000001E-2</v>
      </c>
    </row>
    <row r="184" spans="1:63" x14ac:dyDescent="0.25">
      <c r="A184" t="s">
        <v>184</v>
      </c>
      <c r="B184">
        <v>47332</v>
      </c>
      <c r="C184">
        <v>4</v>
      </c>
      <c r="D184">
        <v>365.67</v>
      </c>
      <c r="E184" s="1">
        <v>1462.69</v>
      </c>
      <c r="F184" s="1">
        <v>1234.1400000000001</v>
      </c>
      <c r="G184">
        <v>9.3200000000000005E-2</v>
      </c>
      <c r="H184">
        <v>2.3999999999999998E-3</v>
      </c>
      <c r="I184">
        <v>0.43190000000000001</v>
      </c>
      <c r="J184">
        <v>0</v>
      </c>
      <c r="K184">
        <v>5.5100000000000003E-2</v>
      </c>
      <c r="L184">
        <v>0.31690000000000002</v>
      </c>
      <c r="M184">
        <v>0.10050000000000001</v>
      </c>
      <c r="N184">
        <v>0.48759999999999998</v>
      </c>
      <c r="O184">
        <v>7.6899999999999996E-2</v>
      </c>
      <c r="P184">
        <v>0.16500000000000001</v>
      </c>
      <c r="Q184" s="1">
        <v>65342.26</v>
      </c>
      <c r="R184">
        <v>0.2913</v>
      </c>
      <c r="S184">
        <v>0.14560000000000001</v>
      </c>
      <c r="T184">
        <v>0.56310000000000004</v>
      </c>
      <c r="U184">
        <v>16</v>
      </c>
      <c r="V184" s="1">
        <v>76291.38</v>
      </c>
      <c r="W184">
        <v>87.94</v>
      </c>
      <c r="X184" s="1">
        <v>158159.19</v>
      </c>
      <c r="Y184">
        <v>0.83709999999999996</v>
      </c>
      <c r="Z184">
        <v>0.10979999999999999</v>
      </c>
      <c r="AA184">
        <v>5.3100000000000001E-2</v>
      </c>
      <c r="AB184">
        <v>0.16289999999999999</v>
      </c>
      <c r="AC184">
        <v>158.16</v>
      </c>
      <c r="AD184" s="1">
        <v>8489.7800000000007</v>
      </c>
      <c r="AE184" s="1">
        <v>1133.81</v>
      </c>
      <c r="AF184" s="1">
        <v>138496.64000000001</v>
      </c>
      <c r="AG184">
        <v>207</v>
      </c>
      <c r="AH184" s="1">
        <v>41396</v>
      </c>
      <c r="AI184" s="1">
        <v>62642</v>
      </c>
      <c r="AJ184">
        <v>93.48</v>
      </c>
      <c r="AK184">
        <v>49.49</v>
      </c>
      <c r="AL184">
        <v>66.39</v>
      </c>
      <c r="AM184">
        <v>6.51</v>
      </c>
      <c r="AN184">
        <v>0</v>
      </c>
      <c r="AO184">
        <v>1.0431999999999999</v>
      </c>
      <c r="AP184" s="1">
        <v>1831.84</v>
      </c>
      <c r="AQ184" s="1">
        <v>1622.07</v>
      </c>
      <c r="AR184" s="1">
        <v>8420.65</v>
      </c>
      <c r="AS184" s="1">
        <v>1310.51</v>
      </c>
      <c r="AT184">
        <v>510.86</v>
      </c>
      <c r="AU184" s="1">
        <v>13695.93</v>
      </c>
      <c r="AV184" s="1">
        <v>7598.8</v>
      </c>
      <c r="AW184">
        <v>0.41610000000000003</v>
      </c>
      <c r="AX184" s="1">
        <v>8437.7099999999991</v>
      </c>
      <c r="AY184">
        <v>0.46200000000000002</v>
      </c>
      <c r="AZ184">
        <v>918.46</v>
      </c>
      <c r="BA184">
        <v>5.0299999999999997E-2</v>
      </c>
      <c r="BB184" s="1">
        <v>1306.6500000000001</v>
      </c>
      <c r="BC184">
        <v>7.1599999999999997E-2</v>
      </c>
      <c r="BD184" s="1">
        <v>18261.62</v>
      </c>
      <c r="BE184" s="1">
        <v>4468.8</v>
      </c>
      <c r="BF184">
        <v>0.84750000000000003</v>
      </c>
      <c r="BG184">
        <v>0.53739999999999999</v>
      </c>
      <c r="BH184">
        <v>0.1741</v>
      </c>
      <c r="BI184">
        <v>0.25140000000000001</v>
      </c>
      <c r="BJ184">
        <v>2.5700000000000001E-2</v>
      </c>
      <c r="BK184">
        <v>1.14E-2</v>
      </c>
    </row>
    <row r="185" spans="1:63" x14ac:dyDescent="0.25">
      <c r="A185" t="s">
        <v>185</v>
      </c>
      <c r="B185">
        <v>48157</v>
      </c>
      <c r="C185">
        <v>89</v>
      </c>
      <c r="D185">
        <v>16.25</v>
      </c>
      <c r="E185" s="1">
        <v>1446.52</v>
      </c>
      <c r="F185" s="1">
        <v>1600.56</v>
      </c>
      <c r="G185">
        <v>1.2999999999999999E-3</v>
      </c>
      <c r="H185">
        <v>0</v>
      </c>
      <c r="I185">
        <v>7.4999999999999997E-3</v>
      </c>
      <c r="J185">
        <v>1.2999999999999999E-3</v>
      </c>
      <c r="K185">
        <v>5.8799999999999998E-2</v>
      </c>
      <c r="L185">
        <v>0.9113</v>
      </c>
      <c r="M185">
        <v>0.02</v>
      </c>
      <c r="N185">
        <v>0.33329999999999999</v>
      </c>
      <c r="O185">
        <v>0</v>
      </c>
      <c r="P185">
        <v>0.13</v>
      </c>
      <c r="Q185" s="1">
        <v>63575.08</v>
      </c>
      <c r="R185">
        <v>0.19819999999999999</v>
      </c>
      <c r="S185">
        <v>0.17119999999999999</v>
      </c>
      <c r="T185">
        <v>0.63060000000000005</v>
      </c>
      <c r="U185">
        <v>11</v>
      </c>
      <c r="V185" s="1">
        <v>81462.27</v>
      </c>
      <c r="W185">
        <v>124.48</v>
      </c>
      <c r="X185" s="1">
        <v>274559.25</v>
      </c>
      <c r="Y185">
        <v>0.79239999999999999</v>
      </c>
      <c r="Z185">
        <v>5.4899999999999997E-2</v>
      </c>
      <c r="AA185">
        <v>0.1527</v>
      </c>
      <c r="AB185">
        <v>0.20760000000000001</v>
      </c>
      <c r="AC185">
        <v>274.56</v>
      </c>
      <c r="AD185" s="1">
        <v>8759.59</v>
      </c>
      <c r="AE185">
        <v>868.62</v>
      </c>
      <c r="AF185" s="1">
        <v>202433.75</v>
      </c>
      <c r="AG185">
        <v>460</v>
      </c>
      <c r="AH185" s="1">
        <v>40141</v>
      </c>
      <c r="AI185" s="1">
        <v>66915</v>
      </c>
      <c r="AJ185">
        <v>51.56</v>
      </c>
      <c r="AK185">
        <v>28.36</v>
      </c>
      <c r="AL185">
        <v>28.35</v>
      </c>
      <c r="AM185">
        <v>2.2999999999999998</v>
      </c>
      <c r="AN185">
        <v>0</v>
      </c>
      <c r="AO185">
        <v>0.94389999999999996</v>
      </c>
      <c r="AP185" s="1">
        <v>1863.41</v>
      </c>
      <c r="AQ185" s="1">
        <v>1891.47</v>
      </c>
      <c r="AR185" s="1">
        <v>6867.8</v>
      </c>
      <c r="AS185">
        <v>786.37</v>
      </c>
      <c r="AT185">
        <v>180.77</v>
      </c>
      <c r="AU185" s="1">
        <v>11589.82</v>
      </c>
      <c r="AV185" s="1">
        <v>5278.15</v>
      </c>
      <c r="AW185">
        <v>0.3614</v>
      </c>
      <c r="AX185" s="1">
        <v>5986.23</v>
      </c>
      <c r="AY185">
        <v>0.40989999999999999</v>
      </c>
      <c r="AZ185" s="1">
        <v>2415.17</v>
      </c>
      <c r="BA185">
        <v>0.16539999999999999</v>
      </c>
      <c r="BB185">
        <v>923.34</v>
      </c>
      <c r="BC185">
        <v>6.3200000000000006E-2</v>
      </c>
      <c r="BD185" s="1">
        <v>14602.89</v>
      </c>
      <c r="BE185" s="1">
        <v>5900.97</v>
      </c>
      <c r="BF185">
        <v>0.97240000000000004</v>
      </c>
      <c r="BG185">
        <v>0.56730000000000003</v>
      </c>
      <c r="BH185">
        <v>0.223</v>
      </c>
      <c r="BI185">
        <v>0.15210000000000001</v>
      </c>
      <c r="BJ185">
        <v>4.3499999999999997E-2</v>
      </c>
      <c r="BK185">
        <v>1.4E-2</v>
      </c>
    </row>
    <row r="186" spans="1:63" x14ac:dyDescent="0.25">
      <c r="A186" t="s">
        <v>186</v>
      </c>
      <c r="B186">
        <v>47340</v>
      </c>
      <c r="C186">
        <v>33</v>
      </c>
      <c r="D186">
        <v>217.75</v>
      </c>
      <c r="E186" s="1">
        <v>7185.63</v>
      </c>
      <c r="F186" s="1">
        <v>6951.36</v>
      </c>
      <c r="G186">
        <v>2.3300000000000001E-2</v>
      </c>
      <c r="H186">
        <v>4.0000000000000002E-4</v>
      </c>
      <c r="I186">
        <v>2.1999999999999999E-2</v>
      </c>
      <c r="J186">
        <v>1E-4</v>
      </c>
      <c r="K186">
        <v>3.6700000000000003E-2</v>
      </c>
      <c r="L186">
        <v>0.86709999999999998</v>
      </c>
      <c r="M186">
        <v>5.04E-2</v>
      </c>
      <c r="N186">
        <v>0.1211</v>
      </c>
      <c r="O186">
        <v>1.01E-2</v>
      </c>
      <c r="P186">
        <v>9.64E-2</v>
      </c>
      <c r="Q186" s="1">
        <v>80052.47</v>
      </c>
      <c r="R186">
        <v>8.7800000000000003E-2</v>
      </c>
      <c r="S186">
        <v>0.19589999999999999</v>
      </c>
      <c r="T186">
        <v>0.71619999999999995</v>
      </c>
      <c r="U186">
        <v>48</v>
      </c>
      <c r="V186" s="1">
        <v>96515</v>
      </c>
      <c r="W186">
        <v>147.77000000000001</v>
      </c>
      <c r="X186" s="1">
        <v>210386.11</v>
      </c>
      <c r="Y186">
        <v>0.89759999999999995</v>
      </c>
      <c r="Z186">
        <v>7.6300000000000007E-2</v>
      </c>
      <c r="AA186">
        <v>2.6100000000000002E-2</v>
      </c>
      <c r="AB186">
        <v>0.1024</v>
      </c>
      <c r="AC186">
        <v>210.39</v>
      </c>
      <c r="AD186" s="1">
        <v>8135.13</v>
      </c>
      <c r="AE186">
        <v>809.09</v>
      </c>
      <c r="AF186" s="1">
        <v>202218.1</v>
      </c>
      <c r="AG186">
        <v>457</v>
      </c>
      <c r="AH186" s="1">
        <v>56990</v>
      </c>
      <c r="AI186" s="1">
        <v>131295</v>
      </c>
      <c r="AJ186">
        <v>71.260000000000005</v>
      </c>
      <c r="AK186">
        <v>36.6</v>
      </c>
      <c r="AL186">
        <v>51.9</v>
      </c>
      <c r="AM186">
        <v>5.33</v>
      </c>
      <c r="AN186">
        <v>0</v>
      </c>
      <c r="AO186">
        <v>0.50600000000000001</v>
      </c>
      <c r="AP186" s="1">
        <v>1520.69</v>
      </c>
      <c r="AQ186" s="1">
        <v>1675.49</v>
      </c>
      <c r="AR186" s="1">
        <v>7898.07</v>
      </c>
      <c r="AS186">
        <v>870.92</v>
      </c>
      <c r="AT186">
        <v>505.04</v>
      </c>
      <c r="AU186" s="1">
        <v>12470.21</v>
      </c>
      <c r="AV186" s="1">
        <v>3586.29</v>
      </c>
      <c r="AW186">
        <v>0.25879999999999997</v>
      </c>
      <c r="AX186" s="1">
        <v>7121.1</v>
      </c>
      <c r="AY186">
        <v>0.51400000000000001</v>
      </c>
      <c r="AZ186" s="1">
        <v>2337.8200000000002</v>
      </c>
      <c r="BA186">
        <v>0.16869999999999999</v>
      </c>
      <c r="BB186">
        <v>809.54</v>
      </c>
      <c r="BC186">
        <v>5.8400000000000001E-2</v>
      </c>
      <c r="BD186" s="1">
        <v>13854.75</v>
      </c>
      <c r="BE186" s="1">
        <v>2328.79</v>
      </c>
      <c r="BF186">
        <v>0.21249999999999999</v>
      </c>
      <c r="BG186">
        <v>0.62250000000000005</v>
      </c>
      <c r="BH186">
        <v>0.2392</v>
      </c>
      <c r="BI186">
        <v>9.5399999999999999E-2</v>
      </c>
      <c r="BJ186">
        <v>2.87E-2</v>
      </c>
      <c r="BK186">
        <v>1.43E-2</v>
      </c>
    </row>
    <row r="187" spans="1:63" x14ac:dyDescent="0.25">
      <c r="A187" t="s">
        <v>187</v>
      </c>
      <c r="B187">
        <v>50484</v>
      </c>
      <c r="C187">
        <v>136</v>
      </c>
      <c r="D187">
        <v>7.08</v>
      </c>
      <c r="E187">
        <v>962.38</v>
      </c>
      <c r="F187">
        <v>929.06</v>
      </c>
      <c r="G187">
        <v>0</v>
      </c>
      <c r="H187">
        <v>0</v>
      </c>
      <c r="I187">
        <v>2.2000000000000001E-3</v>
      </c>
      <c r="J187">
        <v>2.2000000000000001E-3</v>
      </c>
      <c r="K187">
        <v>1.4E-2</v>
      </c>
      <c r="L187">
        <v>0.96340000000000003</v>
      </c>
      <c r="M187">
        <v>1.83E-2</v>
      </c>
      <c r="N187">
        <v>0.40810000000000002</v>
      </c>
      <c r="O187">
        <v>0</v>
      </c>
      <c r="P187">
        <v>0.18790000000000001</v>
      </c>
      <c r="Q187" s="1">
        <v>56397.68</v>
      </c>
      <c r="R187">
        <v>0.2059</v>
      </c>
      <c r="S187">
        <v>0.1618</v>
      </c>
      <c r="T187">
        <v>0.63239999999999996</v>
      </c>
      <c r="U187">
        <v>7</v>
      </c>
      <c r="V187" s="1">
        <v>86883.71</v>
      </c>
      <c r="W187">
        <v>129.71</v>
      </c>
      <c r="X187" s="1">
        <v>252994.65</v>
      </c>
      <c r="Y187">
        <v>0.40229999999999999</v>
      </c>
      <c r="Z187">
        <v>6.2199999999999998E-2</v>
      </c>
      <c r="AA187">
        <v>0.53549999999999998</v>
      </c>
      <c r="AB187">
        <v>0.59770000000000001</v>
      </c>
      <c r="AC187">
        <v>252.99</v>
      </c>
      <c r="AD187" s="1">
        <v>8733.83</v>
      </c>
      <c r="AE187">
        <v>311.35000000000002</v>
      </c>
      <c r="AF187" s="1">
        <v>290498.2</v>
      </c>
      <c r="AG187">
        <v>569</v>
      </c>
      <c r="AH187" s="1">
        <v>32430</v>
      </c>
      <c r="AI187" s="1">
        <v>57349</v>
      </c>
      <c r="AJ187">
        <v>44.62</v>
      </c>
      <c r="AK187">
        <v>21.85</v>
      </c>
      <c r="AL187">
        <v>29.54</v>
      </c>
      <c r="AM187">
        <v>3.6</v>
      </c>
      <c r="AN187">
        <v>0</v>
      </c>
      <c r="AO187">
        <v>0.68700000000000006</v>
      </c>
      <c r="AP187" s="1">
        <v>2272.71</v>
      </c>
      <c r="AQ187" s="1">
        <v>2641.79</v>
      </c>
      <c r="AR187" s="1">
        <v>6939.86</v>
      </c>
      <c r="AS187">
        <v>703.51</v>
      </c>
      <c r="AT187">
        <v>589.53</v>
      </c>
      <c r="AU187" s="1">
        <v>13147.4</v>
      </c>
      <c r="AV187" s="1">
        <v>6465.33</v>
      </c>
      <c r="AW187">
        <v>0.35930000000000001</v>
      </c>
      <c r="AX187" s="1">
        <v>8240.68</v>
      </c>
      <c r="AY187">
        <v>0.45800000000000002</v>
      </c>
      <c r="AZ187" s="1">
        <v>1841.3</v>
      </c>
      <c r="BA187">
        <v>0.1023</v>
      </c>
      <c r="BB187" s="1">
        <v>1446.87</v>
      </c>
      <c r="BC187">
        <v>8.0399999999999999E-2</v>
      </c>
      <c r="BD187" s="1">
        <v>17994.18</v>
      </c>
      <c r="BE187" s="1">
        <v>4939.1499999999996</v>
      </c>
      <c r="BF187">
        <v>1.4115</v>
      </c>
      <c r="BG187">
        <v>0.54520000000000002</v>
      </c>
      <c r="BH187">
        <v>0.2742</v>
      </c>
      <c r="BI187">
        <v>9.8599999999999993E-2</v>
      </c>
      <c r="BJ187">
        <v>4.7500000000000001E-2</v>
      </c>
      <c r="BK187">
        <v>3.44E-2</v>
      </c>
    </row>
    <row r="188" spans="1:63" x14ac:dyDescent="0.25">
      <c r="A188" t="s">
        <v>188</v>
      </c>
      <c r="B188">
        <v>49783</v>
      </c>
      <c r="C188">
        <v>45</v>
      </c>
      <c r="D188">
        <v>17.62</v>
      </c>
      <c r="E188">
        <v>792.68</v>
      </c>
      <c r="F188">
        <v>687.76</v>
      </c>
      <c r="G188">
        <v>4.4000000000000003E-3</v>
      </c>
      <c r="H188">
        <v>0</v>
      </c>
      <c r="I188">
        <v>1.5E-3</v>
      </c>
      <c r="J188">
        <v>0</v>
      </c>
      <c r="K188">
        <v>2.8999999999999998E-3</v>
      </c>
      <c r="L188">
        <v>0.98980000000000001</v>
      </c>
      <c r="M188">
        <v>1.5E-3</v>
      </c>
      <c r="N188">
        <v>4.3499999999999997E-2</v>
      </c>
      <c r="O188">
        <v>0</v>
      </c>
      <c r="P188">
        <v>0.1033</v>
      </c>
      <c r="Q188" s="1">
        <v>68948.100000000006</v>
      </c>
      <c r="R188">
        <v>0.12280000000000001</v>
      </c>
      <c r="S188">
        <v>0.21049999999999999</v>
      </c>
      <c r="T188">
        <v>0.66669999999999996</v>
      </c>
      <c r="U188">
        <v>5</v>
      </c>
      <c r="V188" s="1">
        <v>77153.8</v>
      </c>
      <c r="W188">
        <v>144.75</v>
      </c>
      <c r="X188" s="1">
        <v>166312.06</v>
      </c>
      <c r="Y188">
        <v>0.90380000000000005</v>
      </c>
      <c r="Z188">
        <v>7.2499999999999995E-2</v>
      </c>
      <c r="AA188">
        <v>2.3699999999999999E-2</v>
      </c>
      <c r="AB188">
        <v>9.6199999999999994E-2</v>
      </c>
      <c r="AC188">
        <v>166.31</v>
      </c>
      <c r="AD188" s="1">
        <v>4061.62</v>
      </c>
      <c r="AE188">
        <v>521.59</v>
      </c>
      <c r="AF188" s="1">
        <v>169139.97</v>
      </c>
      <c r="AG188">
        <v>347</v>
      </c>
      <c r="AH188" s="1">
        <v>43555</v>
      </c>
      <c r="AI188" s="1">
        <v>77759</v>
      </c>
      <c r="AJ188">
        <v>43.4</v>
      </c>
      <c r="AK188">
        <v>23.47</v>
      </c>
      <c r="AL188">
        <v>30.11</v>
      </c>
      <c r="AM188">
        <v>5.6</v>
      </c>
      <c r="AN188" s="1">
        <v>2811.92</v>
      </c>
      <c r="AO188">
        <v>1.2535000000000001</v>
      </c>
      <c r="AP188" s="1">
        <v>1851.03</v>
      </c>
      <c r="AQ188" s="1">
        <v>2157.36</v>
      </c>
      <c r="AR188" s="1">
        <v>8453.99</v>
      </c>
      <c r="AS188">
        <v>856.86</v>
      </c>
      <c r="AT188">
        <v>373.45</v>
      </c>
      <c r="AU188" s="1">
        <v>13692.68</v>
      </c>
      <c r="AV188" s="1">
        <v>7116.43</v>
      </c>
      <c r="AW188">
        <v>0.45829999999999999</v>
      </c>
      <c r="AX188" s="1">
        <v>6821.59</v>
      </c>
      <c r="AY188">
        <v>0.43930000000000002</v>
      </c>
      <c r="AZ188">
        <v>637.64</v>
      </c>
      <c r="BA188">
        <v>4.1099999999999998E-2</v>
      </c>
      <c r="BB188">
        <v>951.82</v>
      </c>
      <c r="BC188">
        <v>6.13E-2</v>
      </c>
      <c r="BD188" s="1">
        <v>15527.48</v>
      </c>
      <c r="BE188" s="1">
        <v>5990.33</v>
      </c>
      <c r="BF188">
        <v>1.2428999999999999</v>
      </c>
      <c r="BG188">
        <v>0.56210000000000004</v>
      </c>
      <c r="BH188">
        <v>0.28349999999999997</v>
      </c>
      <c r="BI188">
        <v>0.12379999999999999</v>
      </c>
      <c r="BJ188">
        <v>1.83E-2</v>
      </c>
      <c r="BK188">
        <v>1.23E-2</v>
      </c>
    </row>
    <row r="189" spans="1:63" x14ac:dyDescent="0.25">
      <c r="A189" t="s">
        <v>189</v>
      </c>
      <c r="B189">
        <v>48595</v>
      </c>
      <c r="C189">
        <v>61</v>
      </c>
      <c r="D189">
        <v>13.92</v>
      </c>
      <c r="E189">
        <v>849.04</v>
      </c>
      <c r="F189">
        <v>948.8</v>
      </c>
      <c r="G189">
        <v>4.1999999999999997E-3</v>
      </c>
      <c r="H189">
        <v>2.0999999999999999E-3</v>
      </c>
      <c r="I189">
        <v>2.0999999999999999E-3</v>
      </c>
      <c r="J189">
        <v>0</v>
      </c>
      <c r="K189">
        <v>2.3199999999999998E-2</v>
      </c>
      <c r="L189">
        <v>0.96730000000000005</v>
      </c>
      <c r="M189">
        <v>1.1000000000000001E-3</v>
      </c>
      <c r="N189">
        <v>6.7100000000000007E-2</v>
      </c>
      <c r="O189">
        <v>5.3E-3</v>
      </c>
      <c r="P189">
        <v>9.0999999999999998E-2</v>
      </c>
      <c r="Q189" s="1">
        <v>63712.38</v>
      </c>
      <c r="R189">
        <v>9.8599999999999993E-2</v>
      </c>
      <c r="S189">
        <v>0.28170000000000001</v>
      </c>
      <c r="T189">
        <v>0.61970000000000003</v>
      </c>
      <c r="U189">
        <v>6</v>
      </c>
      <c r="V189" s="1">
        <v>81676</v>
      </c>
      <c r="W189">
        <v>141.49</v>
      </c>
      <c r="X189" s="1">
        <v>151136.06</v>
      </c>
      <c r="Y189">
        <v>0.88180000000000003</v>
      </c>
      <c r="Z189">
        <v>9.0300000000000005E-2</v>
      </c>
      <c r="AA189">
        <v>2.7900000000000001E-2</v>
      </c>
      <c r="AB189">
        <v>0.1182</v>
      </c>
      <c r="AC189">
        <v>151.13999999999999</v>
      </c>
      <c r="AD189" s="1">
        <v>3126.86</v>
      </c>
      <c r="AE189">
        <v>377.84</v>
      </c>
      <c r="AF189" s="1">
        <v>138559.91</v>
      </c>
      <c r="AG189">
        <v>208</v>
      </c>
      <c r="AH189" s="1">
        <v>36780</v>
      </c>
      <c r="AI189" s="1">
        <v>66345</v>
      </c>
      <c r="AJ189">
        <v>27.78</v>
      </c>
      <c r="AK189">
        <v>20.53</v>
      </c>
      <c r="AL189">
        <v>20.079999999999998</v>
      </c>
      <c r="AM189">
        <v>5.3</v>
      </c>
      <c r="AN189" s="1">
        <v>2057.16</v>
      </c>
      <c r="AO189">
        <v>1.5139</v>
      </c>
      <c r="AP189" s="1">
        <v>1278.29</v>
      </c>
      <c r="AQ189" s="1">
        <v>1742.82</v>
      </c>
      <c r="AR189" s="1">
        <v>7555.41</v>
      </c>
      <c r="AS189">
        <v>239.86</v>
      </c>
      <c r="AT189">
        <v>438.94</v>
      </c>
      <c r="AU189" s="1">
        <v>11255.32</v>
      </c>
      <c r="AV189" s="1">
        <v>6418.9</v>
      </c>
      <c r="AW189">
        <v>0.50029999999999997</v>
      </c>
      <c r="AX189" s="1">
        <v>4710.3500000000004</v>
      </c>
      <c r="AY189">
        <v>0.36709999999999998</v>
      </c>
      <c r="AZ189">
        <v>761.16</v>
      </c>
      <c r="BA189">
        <v>5.9299999999999999E-2</v>
      </c>
      <c r="BB189">
        <v>939.35</v>
      </c>
      <c r="BC189">
        <v>7.3200000000000001E-2</v>
      </c>
      <c r="BD189" s="1">
        <v>12829.76</v>
      </c>
      <c r="BE189" s="1">
        <v>6088.61</v>
      </c>
      <c r="BF189">
        <v>2.0003000000000002</v>
      </c>
      <c r="BG189">
        <v>0.58279999999999998</v>
      </c>
      <c r="BH189">
        <v>0.2437</v>
      </c>
      <c r="BI189">
        <v>5.4699999999999999E-2</v>
      </c>
      <c r="BJ189">
        <v>3.6400000000000002E-2</v>
      </c>
      <c r="BK189">
        <v>8.2400000000000001E-2</v>
      </c>
    </row>
    <row r="190" spans="1:63" x14ac:dyDescent="0.25">
      <c r="A190" t="s">
        <v>190</v>
      </c>
      <c r="B190">
        <v>43992</v>
      </c>
      <c r="C190">
        <v>22</v>
      </c>
      <c r="D190">
        <v>102.06</v>
      </c>
      <c r="E190" s="1">
        <v>2245.38</v>
      </c>
      <c r="F190" s="1">
        <v>1781.23</v>
      </c>
      <c r="G190">
        <v>2.8E-3</v>
      </c>
      <c r="H190">
        <v>0</v>
      </c>
      <c r="I190">
        <v>5.5599999999999997E-2</v>
      </c>
      <c r="J190">
        <v>0</v>
      </c>
      <c r="K190">
        <v>0.23080000000000001</v>
      </c>
      <c r="L190">
        <v>0.55420000000000003</v>
      </c>
      <c r="M190">
        <v>0.15670000000000001</v>
      </c>
      <c r="N190">
        <v>0.58209999999999995</v>
      </c>
      <c r="O190">
        <v>8.8000000000000005E-3</v>
      </c>
      <c r="P190">
        <v>0.20030000000000001</v>
      </c>
      <c r="Q190" s="1">
        <v>53316.86</v>
      </c>
      <c r="R190">
        <v>0.3</v>
      </c>
      <c r="S190">
        <v>0.1923</v>
      </c>
      <c r="T190">
        <v>0.50770000000000004</v>
      </c>
      <c r="U190">
        <v>14</v>
      </c>
      <c r="V190" s="1">
        <v>74308.639999999999</v>
      </c>
      <c r="W190">
        <v>157.65</v>
      </c>
      <c r="X190" s="1">
        <v>86093.41</v>
      </c>
      <c r="Y190">
        <v>0.68459999999999999</v>
      </c>
      <c r="Z190">
        <v>0.21429999999999999</v>
      </c>
      <c r="AA190">
        <v>0.1011</v>
      </c>
      <c r="AB190">
        <v>0.31540000000000001</v>
      </c>
      <c r="AC190">
        <v>86.09</v>
      </c>
      <c r="AD190" s="1">
        <v>3804.77</v>
      </c>
      <c r="AE190">
        <v>413.9</v>
      </c>
      <c r="AF190" s="1">
        <v>73454.559999999998</v>
      </c>
      <c r="AG190">
        <v>33</v>
      </c>
      <c r="AH190" s="1">
        <v>29080</v>
      </c>
      <c r="AI190" s="1">
        <v>40881</v>
      </c>
      <c r="AJ190">
        <v>57.2</v>
      </c>
      <c r="AK190">
        <v>39.619999999999997</v>
      </c>
      <c r="AL190">
        <v>52.65</v>
      </c>
      <c r="AM190">
        <v>3.3</v>
      </c>
      <c r="AN190">
        <v>0</v>
      </c>
      <c r="AO190">
        <v>1.0855999999999999</v>
      </c>
      <c r="AP190" s="1">
        <v>1568.66</v>
      </c>
      <c r="AQ190" s="1">
        <v>2146.64</v>
      </c>
      <c r="AR190" s="1">
        <v>6841.94</v>
      </c>
      <c r="AS190">
        <v>550.47</v>
      </c>
      <c r="AT190" s="1">
        <v>1030.92</v>
      </c>
      <c r="AU190" s="1">
        <v>12138.64</v>
      </c>
      <c r="AV190" s="1">
        <v>9808.41</v>
      </c>
      <c r="AW190">
        <v>0.58040000000000003</v>
      </c>
      <c r="AX190" s="1">
        <v>4147.25</v>
      </c>
      <c r="AY190">
        <v>0.24540000000000001</v>
      </c>
      <c r="AZ190">
        <v>630.49</v>
      </c>
      <c r="BA190">
        <v>3.73E-2</v>
      </c>
      <c r="BB190" s="1">
        <v>2313.6</v>
      </c>
      <c r="BC190">
        <v>0.13689999999999999</v>
      </c>
      <c r="BD190" s="1">
        <v>16899.75</v>
      </c>
      <c r="BE190" s="1">
        <v>5477.93</v>
      </c>
      <c r="BF190">
        <v>2.7475999999999998</v>
      </c>
      <c r="BG190">
        <v>0.5655</v>
      </c>
      <c r="BH190">
        <v>0.2432</v>
      </c>
      <c r="BI190">
        <v>0.13300000000000001</v>
      </c>
      <c r="BJ190">
        <v>4.65E-2</v>
      </c>
      <c r="BK190">
        <v>1.1900000000000001E-2</v>
      </c>
    </row>
    <row r="191" spans="1:63" x14ac:dyDescent="0.25">
      <c r="A191" t="s">
        <v>191</v>
      </c>
      <c r="B191">
        <v>44008</v>
      </c>
      <c r="C191">
        <v>24</v>
      </c>
      <c r="D191">
        <v>120.13</v>
      </c>
      <c r="E191" s="1">
        <v>2883.19</v>
      </c>
      <c r="F191" s="1">
        <v>2612.2800000000002</v>
      </c>
      <c r="G191">
        <v>5.7000000000000002E-3</v>
      </c>
      <c r="H191">
        <v>0</v>
      </c>
      <c r="I191">
        <v>2.6800000000000001E-2</v>
      </c>
      <c r="J191">
        <v>0</v>
      </c>
      <c r="K191">
        <v>3.0599999999999999E-2</v>
      </c>
      <c r="L191">
        <v>0.89400000000000002</v>
      </c>
      <c r="M191">
        <v>4.2900000000000001E-2</v>
      </c>
      <c r="N191">
        <v>0.43990000000000001</v>
      </c>
      <c r="O191">
        <v>8.2000000000000007E-3</v>
      </c>
      <c r="P191">
        <v>0.20219999999999999</v>
      </c>
      <c r="Q191" s="1">
        <v>71242.080000000002</v>
      </c>
      <c r="R191">
        <v>0.15959999999999999</v>
      </c>
      <c r="S191">
        <v>0.216</v>
      </c>
      <c r="T191">
        <v>0.62439999999999996</v>
      </c>
      <c r="U191">
        <v>20</v>
      </c>
      <c r="V191" s="1">
        <v>97487.4</v>
      </c>
      <c r="W191">
        <v>138.49</v>
      </c>
      <c r="X191" s="1">
        <v>167061.04999999999</v>
      </c>
      <c r="Y191">
        <v>0.63139999999999996</v>
      </c>
      <c r="Z191">
        <v>0.29110000000000003</v>
      </c>
      <c r="AA191">
        <v>7.7499999999999999E-2</v>
      </c>
      <c r="AB191">
        <v>0.36859999999999998</v>
      </c>
      <c r="AC191">
        <v>167.06</v>
      </c>
      <c r="AD191" s="1">
        <v>6782.86</v>
      </c>
      <c r="AE191">
        <v>524.29</v>
      </c>
      <c r="AF191" s="1">
        <v>152727.21</v>
      </c>
      <c r="AG191">
        <v>264</v>
      </c>
      <c r="AH191" s="1">
        <v>34405</v>
      </c>
      <c r="AI191" s="1">
        <v>52121</v>
      </c>
      <c r="AJ191">
        <v>67.349999999999994</v>
      </c>
      <c r="AK191">
        <v>37.49</v>
      </c>
      <c r="AL191">
        <v>40.24</v>
      </c>
      <c r="AM191">
        <v>3</v>
      </c>
      <c r="AN191">
        <v>0</v>
      </c>
      <c r="AO191">
        <v>1.0799000000000001</v>
      </c>
      <c r="AP191" s="1">
        <v>1850.71</v>
      </c>
      <c r="AQ191" s="1">
        <v>2195.29</v>
      </c>
      <c r="AR191" s="1">
        <v>8534.36</v>
      </c>
      <c r="AS191" s="1">
        <v>1059.8699999999999</v>
      </c>
      <c r="AT191">
        <v>835.52</v>
      </c>
      <c r="AU191" s="1">
        <v>14475.75</v>
      </c>
      <c r="AV191" s="1">
        <v>6227.43</v>
      </c>
      <c r="AW191">
        <v>0.42149999999999999</v>
      </c>
      <c r="AX191" s="1">
        <v>6289.56</v>
      </c>
      <c r="AY191">
        <v>0.42570000000000002</v>
      </c>
      <c r="AZ191" s="1">
        <v>1065.67</v>
      </c>
      <c r="BA191">
        <v>7.2099999999999997E-2</v>
      </c>
      <c r="BB191" s="1">
        <v>1191.1199999999999</v>
      </c>
      <c r="BC191">
        <v>8.0600000000000005E-2</v>
      </c>
      <c r="BD191" s="1">
        <v>14773.78</v>
      </c>
      <c r="BE191" s="1">
        <v>4335.04</v>
      </c>
      <c r="BF191">
        <v>1.2437</v>
      </c>
      <c r="BG191">
        <v>0.54100000000000004</v>
      </c>
      <c r="BH191">
        <v>0.23810000000000001</v>
      </c>
      <c r="BI191">
        <v>0.1779</v>
      </c>
      <c r="BJ191">
        <v>3.2199999999999999E-2</v>
      </c>
      <c r="BK191">
        <v>1.0699999999999999E-2</v>
      </c>
    </row>
    <row r="192" spans="1:63" x14ac:dyDescent="0.25">
      <c r="A192" t="s">
        <v>192</v>
      </c>
      <c r="B192">
        <v>48843</v>
      </c>
      <c r="C192">
        <v>191</v>
      </c>
      <c r="D192">
        <v>10.72</v>
      </c>
      <c r="E192" s="1">
        <v>2048.0300000000002</v>
      </c>
      <c r="F192" s="1">
        <v>1893.85</v>
      </c>
      <c r="G192">
        <v>0</v>
      </c>
      <c r="H192">
        <v>0</v>
      </c>
      <c r="I192">
        <v>8.9999999999999993E-3</v>
      </c>
      <c r="J192">
        <v>1.1000000000000001E-3</v>
      </c>
      <c r="K192">
        <v>5.3E-3</v>
      </c>
      <c r="L192">
        <v>0.9546</v>
      </c>
      <c r="M192">
        <v>3.0099999999999998E-2</v>
      </c>
      <c r="N192">
        <v>0.48509999999999998</v>
      </c>
      <c r="O192">
        <v>0</v>
      </c>
      <c r="P192">
        <v>0.1613</v>
      </c>
      <c r="Q192" s="1">
        <v>54214.06</v>
      </c>
      <c r="R192">
        <v>0.15890000000000001</v>
      </c>
      <c r="S192">
        <v>0.18540000000000001</v>
      </c>
      <c r="T192">
        <v>0.65559999999999996</v>
      </c>
      <c r="U192">
        <v>20</v>
      </c>
      <c r="V192" s="1">
        <v>68374.240000000005</v>
      </c>
      <c r="W192">
        <v>97.5</v>
      </c>
      <c r="X192" s="1">
        <v>234338.12</v>
      </c>
      <c r="Y192">
        <v>0.43609999999999999</v>
      </c>
      <c r="Z192">
        <v>3.4700000000000002E-2</v>
      </c>
      <c r="AA192">
        <v>0.5292</v>
      </c>
      <c r="AB192">
        <v>0.56389999999999996</v>
      </c>
      <c r="AC192">
        <v>234.34</v>
      </c>
      <c r="AD192" s="1">
        <v>6666</v>
      </c>
      <c r="AE192">
        <v>335.93</v>
      </c>
      <c r="AF192" s="1">
        <v>175670.17</v>
      </c>
      <c r="AG192">
        <v>374</v>
      </c>
      <c r="AH192" s="1">
        <v>33580</v>
      </c>
      <c r="AI192" s="1">
        <v>49450</v>
      </c>
      <c r="AJ192">
        <v>34.1</v>
      </c>
      <c r="AK192">
        <v>22.1</v>
      </c>
      <c r="AL192">
        <v>22.06</v>
      </c>
      <c r="AM192">
        <v>4.55</v>
      </c>
      <c r="AN192">
        <v>0</v>
      </c>
      <c r="AO192">
        <v>0.82050000000000001</v>
      </c>
      <c r="AP192" s="1">
        <v>1668.59</v>
      </c>
      <c r="AQ192" s="1">
        <v>2382.98</v>
      </c>
      <c r="AR192" s="1">
        <v>7681.32</v>
      </c>
      <c r="AS192">
        <v>594.97</v>
      </c>
      <c r="AT192">
        <v>358.76</v>
      </c>
      <c r="AU192" s="1">
        <v>12686.62</v>
      </c>
      <c r="AV192" s="1">
        <v>7501.05</v>
      </c>
      <c r="AW192">
        <v>0.44180000000000003</v>
      </c>
      <c r="AX192" s="1">
        <v>6331.86</v>
      </c>
      <c r="AY192">
        <v>0.37290000000000001</v>
      </c>
      <c r="AZ192" s="1">
        <v>1296.6199999999999</v>
      </c>
      <c r="BA192">
        <v>7.6399999999999996E-2</v>
      </c>
      <c r="BB192" s="1">
        <v>1849.27</v>
      </c>
      <c r="BC192">
        <v>0.1089</v>
      </c>
      <c r="BD192" s="1">
        <v>16978.8</v>
      </c>
      <c r="BE192" s="1">
        <v>6291.36</v>
      </c>
      <c r="BF192">
        <v>2.3267000000000002</v>
      </c>
      <c r="BG192">
        <v>0.61609999999999998</v>
      </c>
      <c r="BH192">
        <v>0.25890000000000002</v>
      </c>
      <c r="BI192">
        <v>8.4400000000000003E-2</v>
      </c>
      <c r="BJ192">
        <v>2.5899999999999999E-2</v>
      </c>
      <c r="BK192">
        <v>1.47E-2</v>
      </c>
    </row>
    <row r="193" spans="1:63" x14ac:dyDescent="0.25">
      <c r="A193" t="s">
        <v>193</v>
      </c>
      <c r="B193">
        <v>46649</v>
      </c>
      <c r="C193">
        <v>63</v>
      </c>
      <c r="D193">
        <v>7.65</v>
      </c>
      <c r="E193">
        <v>481.83</v>
      </c>
      <c r="F193">
        <v>489.41</v>
      </c>
      <c r="G193">
        <v>1.0200000000000001E-2</v>
      </c>
      <c r="H193">
        <v>0</v>
      </c>
      <c r="I193">
        <v>8.2000000000000007E-3</v>
      </c>
      <c r="J193">
        <v>2E-3</v>
      </c>
      <c r="K193">
        <v>1.0200000000000001E-2</v>
      </c>
      <c r="L193">
        <v>0.93659999999999999</v>
      </c>
      <c r="M193">
        <v>3.27E-2</v>
      </c>
      <c r="N193">
        <v>0.17280000000000001</v>
      </c>
      <c r="O193">
        <v>3.8E-3</v>
      </c>
      <c r="P193">
        <v>0.1032</v>
      </c>
      <c r="Q193" s="1">
        <v>61819.59</v>
      </c>
      <c r="R193">
        <v>0.15</v>
      </c>
      <c r="S193">
        <v>7.4999999999999997E-2</v>
      </c>
      <c r="T193">
        <v>0.77500000000000002</v>
      </c>
      <c r="U193">
        <v>9</v>
      </c>
      <c r="V193" s="1">
        <v>66816</v>
      </c>
      <c r="W193">
        <v>48.73</v>
      </c>
      <c r="X193" s="1">
        <v>186239.63</v>
      </c>
      <c r="Y193">
        <v>0.9597</v>
      </c>
      <c r="Z193">
        <v>1.14E-2</v>
      </c>
      <c r="AA193">
        <v>2.8899999999999999E-2</v>
      </c>
      <c r="AB193">
        <v>4.0300000000000002E-2</v>
      </c>
      <c r="AC193">
        <v>186.24</v>
      </c>
      <c r="AD193" s="1">
        <v>4534.8100000000004</v>
      </c>
      <c r="AE193">
        <v>651.66999999999996</v>
      </c>
      <c r="AF193" s="1">
        <v>167854.05</v>
      </c>
      <c r="AG193">
        <v>341</v>
      </c>
      <c r="AH193" s="1">
        <v>35069</v>
      </c>
      <c r="AI193" s="1">
        <v>61633</v>
      </c>
      <c r="AJ193">
        <v>33.729999999999997</v>
      </c>
      <c r="AK193">
        <v>24.04</v>
      </c>
      <c r="AL193">
        <v>26.34</v>
      </c>
      <c r="AM193">
        <v>4.9000000000000004</v>
      </c>
      <c r="AN193" s="1">
        <v>1518.91</v>
      </c>
      <c r="AO193">
        <v>1.4372</v>
      </c>
      <c r="AP193" s="1">
        <v>2053.9</v>
      </c>
      <c r="AQ193" s="1">
        <v>2462.7800000000002</v>
      </c>
      <c r="AR193" s="1">
        <v>7836.13</v>
      </c>
      <c r="AS193">
        <v>565.29999999999995</v>
      </c>
      <c r="AT193">
        <v>486.39</v>
      </c>
      <c r="AU193" s="1">
        <v>13404.5</v>
      </c>
      <c r="AV193" s="1">
        <v>7543.77</v>
      </c>
      <c r="AW193">
        <v>0.44969999999999999</v>
      </c>
      <c r="AX193" s="1">
        <v>5178.79</v>
      </c>
      <c r="AY193">
        <v>0.30869999999999997</v>
      </c>
      <c r="AZ193" s="1">
        <v>3134.22</v>
      </c>
      <c r="BA193">
        <v>0.18679999999999999</v>
      </c>
      <c r="BB193">
        <v>917.92</v>
      </c>
      <c r="BC193">
        <v>5.4699999999999999E-2</v>
      </c>
      <c r="BD193" s="1">
        <v>16774.7</v>
      </c>
      <c r="BE193" s="1">
        <v>8119.31</v>
      </c>
      <c r="BF193">
        <v>1.9957</v>
      </c>
      <c r="BG193">
        <v>0.57210000000000005</v>
      </c>
      <c r="BH193">
        <v>0.22969999999999999</v>
      </c>
      <c r="BI193">
        <v>0.14630000000000001</v>
      </c>
      <c r="BJ193">
        <v>3.6900000000000002E-2</v>
      </c>
      <c r="BK193">
        <v>1.4999999999999999E-2</v>
      </c>
    </row>
    <row r="194" spans="1:63" x14ac:dyDescent="0.25">
      <c r="A194" t="s">
        <v>194</v>
      </c>
      <c r="B194">
        <v>47852</v>
      </c>
      <c r="C194">
        <v>83</v>
      </c>
      <c r="D194">
        <v>13.71</v>
      </c>
      <c r="E194" s="1">
        <v>1138.04</v>
      </c>
      <c r="F194" s="1">
        <v>1160.32</v>
      </c>
      <c r="G194">
        <v>2.5999999999999999E-3</v>
      </c>
      <c r="H194">
        <v>8.9999999999999998E-4</v>
      </c>
      <c r="I194">
        <v>1.6999999999999999E-3</v>
      </c>
      <c r="J194">
        <v>4.3E-3</v>
      </c>
      <c r="K194">
        <v>2.07E-2</v>
      </c>
      <c r="L194">
        <v>0.94750000000000001</v>
      </c>
      <c r="M194">
        <v>2.24E-2</v>
      </c>
      <c r="N194">
        <v>0.27110000000000001</v>
      </c>
      <c r="O194">
        <v>0</v>
      </c>
      <c r="P194">
        <v>0.1724</v>
      </c>
      <c r="Q194" s="1">
        <v>54545.03</v>
      </c>
      <c r="R194">
        <v>0.21249999999999999</v>
      </c>
      <c r="S194">
        <v>0.23749999999999999</v>
      </c>
      <c r="T194">
        <v>0.55000000000000004</v>
      </c>
      <c r="U194">
        <v>6</v>
      </c>
      <c r="V194" s="1">
        <v>92187</v>
      </c>
      <c r="W194">
        <v>178.19</v>
      </c>
      <c r="X194" s="1">
        <v>168618.42</v>
      </c>
      <c r="Y194">
        <v>0.84309999999999996</v>
      </c>
      <c r="Z194">
        <v>8.6199999999999999E-2</v>
      </c>
      <c r="AA194">
        <v>7.0699999999999999E-2</v>
      </c>
      <c r="AB194">
        <v>0.15690000000000001</v>
      </c>
      <c r="AC194">
        <v>168.62</v>
      </c>
      <c r="AD194" s="1">
        <v>4667.6499999999996</v>
      </c>
      <c r="AE194">
        <v>537.49</v>
      </c>
      <c r="AF194" s="1">
        <v>140722.78</v>
      </c>
      <c r="AG194">
        <v>219</v>
      </c>
      <c r="AH194" s="1">
        <v>35765</v>
      </c>
      <c r="AI194" s="1">
        <v>56016</v>
      </c>
      <c r="AJ194">
        <v>47.73</v>
      </c>
      <c r="AK194">
        <v>25.63</v>
      </c>
      <c r="AL194">
        <v>31.31</v>
      </c>
      <c r="AM194">
        <v>4.0999999999999996</v>
      </c>
      <c r="AN194">
        <v>0</v>
      </c>
      <c r="AO194">
        <v>0.92410000000000003</v>
      </c>
      <c r="AP194" s="1">
        <v>1338.44</v>
      </c>
      <c r="AQ194" s="1">
        <v>1846.12</v>
      </c>
      <c r="AR194" s="1">
        <v>6459.91</v>
      </c>
      <c r="AS194">
        <v>627.05999999999995</v>
      </c>
      <c r="AT194">
        <v>199.83</v>
      </c>
      <c r="AU194" s="1">
        <v>10471.36</v>
      </c>
      <c r="AV194" s="1">
        <v>5878.18</v>
      </c>
      <c r="AW194">
        <v>0.47599999999999998</v>
      </c>
      <c r="AX194" s="1">
        <v>3708.33</v>
      </c>
      <c r="AY194">
        <v>0.30030000000000001</v>
      </c>
      <c r="AZ194" s="1">
        <v>1493.59</v>
      </c>
      <c r="BA194">
        <v>0.121</v>
      </c>
      <c r="BB194" s="1">
        <v>1268.6600000000001</v>
      </c>
      <c r="BC194">
        <v>0.1027</v>
      </c>
      <c r="BD194" s="1">
        <v>12348.76</v>
      </c>
      <c r="BE194" s="1">
        <v>5716.16</v>
      </c>
      <c r="BF194">
        <v>1.7778</v>
      </c>
      <c r="BG194">
        <v>0.56200000000000006</v>
      </c>
      <c r="BH194">
        <v>0.26240000000000002</v>
      </c>
      <c r="BI194">
        <v>0.11</v>
      </c>
      <c r="BJ194">
        <v>4.5499999999999999E-2</v>
      </c>
      <c r="BK194">
        <v>2.0199999999999999E-2</v>
      </c>
    </row>
    <row r="195" spans="1:63" x14ac:dyDescent="0.25">
      <c r="A195" t="s">
        <v>195</v>
      </c>
      <c r="B195">
        <v>44016</v>
      </c>
      <c r="C195">
        <v>143</v>
      </c>
      <c r="D195">
        <v>28.18</v>
      </c>
      <c r="E195" s="1">
        <v>4029.8</v>
      </c>
      <c r="F195" s="1">
        <v>3309.2</v>
      </c>
      <c r="G195">
        <v>3.0000000000000001E-3</v>
      </c>
      <c r="H195">
        <v>2.9999999999999997E-4</v>
      </c>
      <c r="I195">
        <v>9.0300000000000005E-2</v>
      </c>
      <c r="J195">
        <v>8.9999999999999998E-4</v>
      </c>
      <c r="K195">
        <v>0.25619999999999998</v>
      </c>
      <c r="L195">
        <v>0.54710000000000003</v>
      </c>
      <c r="M195">
        <v>0.1021</v>
      </c>
      <c r="N195">
        <v>0.66510000000000002</v>
      </c>
      <c r="O195">
        <v>1.6899999999999998E-2</v>
      </c>
      <c r="P195">
        <v>0.14069999999999999</v>
      </c>
      <c r="Q195" s="1">
        <v>63793.98</v>
      </c>
      <c r="R195">
        <v>8.8999999999999996E-2</v>
      </c>
      <c r="S195">
        <v>0.27539999999999998</v>
      </c>
      <c r="T195">
        <v>0.63560000000000005</v>
      </c>
      <c r="U195">
        <v>43</v>
      </c>
      <c r="V195" s="1">
        <v>77675.649999999994</v>
      </c>
      <c r="W195">
        <v>90.87</v>
      </c>
      <c r="X195" s="1">
        <v>182924.71</v>
      </c>
      <c r="Y195">
        <v>0.60680000000000001</v>
      </c>
      <c r="Z195">
        <v>0.1797</v>
      </c>
      <c r="AA195">
        <v>0.2135</v>
      </c>
      <c r="AB195">
        <v>0.39319999999999999</v>
      </c>
      <c r="AC195">
        <v>182.92</v>
      </c>
      <c r="AD195" s="1">
        <v>4494.2700000000004</v>
      </c>
      <c r="AE195">
        <v>419.46</v>
      </c>
      <c r="AF195" s="1">
        <v>156166.94</v>
      </c>
      <c r="AG195">
        <v>279</v>
      </c>
      <c r="AH195" s="1">
        <v>31731</v>
      </c>
      <c r="AI195" s="1">
        <v>48892</v>
      </c>
      <c r="AJ195">
        <v>33.700000000000003</v>
      </c>
      <c r="AK195">
        <v>21.6</v>
      </c>
      <c r="AL195">
        <v>23.75</v>
      </c>
      <c r="AM195">
        <v>4.2</v>
      </c>
      <c r="AN195" s="1">
        <v>2035.31</v>
      </c>
      <c r="AO195">
        <v>1.4232</v>
      </c>
      <c r="AP195" s="1">
        <v>2020.59</v>
      </c>
      <c r="AQ195" s="1">
        <v>2227.81</v>
      </c>
      <c r="AR195" s="1">
        <v>7230.69</v>
      </c>
      <c r="AS195" s="1">
        <v>1164.6099999999999</v>
      </c>
      <c r="AT195">
        <v>462.76</v>
      </c>
      <c r="AU195" s="1">
        <v>13106.46</v>
      </c>
      <c r="AV195" s="1">
        <v>6772.38</v>
      </c>
      <c r="AW195">
        <v>0.47070000000000001</v>
      </c>
      <c r="AX195" s="1">
        <v>6156.66</v>
      </c>
      <c r="AY195">
        <v>0.4279</v>
      </c>
      <c r="AZ195">
        <v>398.76</v>
      </c>
      <c r="BA195">
        <v>2.7699999999999999E-2</v>
      </c>
      <c r="BB195" s="1">
        <v>1060.0899999999999</v>
      </c>
      <c r="BC195">
        <v>7.3700000000000002E-2</v>
      </c>
      <c r="BD195" s="1">
        <v>14387.89</v>
      </c>
      <c r="BE195" s="1">
        <v>3260.27</v>
      </c>
      <c r="BF195">
        <v>1.0270999999999999</v>
      </c>
      <c r="BG195">
        <v>0.58109999999999995</v>
      </c>
      <c r="BH195">
        <v>0.24</v>
      </c>
      <c r="BI195">
        <v>0.13450000000000001</v>
      </c>
      <c r="BJ195">
        <v>2.6499999999999999E-2</v>
      </c>
      <c r="BK195">
        <v>1.7899999999999999E-2</v>
      </c>
    </row>
    <row r="196" spans="1:63" x14ac:dyDescent="0.25">
      <c r="A196" t="s">
        <v>196</v>
      </c>
      <c r="B196">
        <v>50492</v>
      </c>
      <c r="C196">
        <v>163</v>
      </c>
      <c r="D196">
        <v>3.87</v>
      </c>
      <c r="E196">
        <v>631.29999999999995</v>
      </c>
      <c r="F196">
        <v>537.84</v>
      </c>
      <c r="G196">
        <v>0</v>
      </c>
      <c r="H196">
        <v>0</v>
      </c>
      <c r="I196">
        <v>0</v>
      </c>
      <c r="J196">
        <v>0</v>
      </c>
      <c r="K196">
        <v>1.2999999999999999E-2</v>
      </c>
      <c r="L196">
        <v>0.97770000000000001</v>
      </c>
      <c r="M196">
        <v>9.2999999999999992E-3</v>
      </c>
      <c r="N196">
        <v>0.42159999999999997</v>
      </c>
      <c r="O196">
        <v>0</v>
      </c>
      <c r="P196">
        <v>0.18859999999999999</v>
      </c>
      <c r="Q196" s="1">
        <v>52890.39</v>
      </c>
      <c r="R196">
        <v>5.4100000000000002E-2</v>
      </c>
      <c r="S196">
        <v>0.18920000000000001</v>
      </c>
      <c r="T196">
        <v>0.75680000000000003</v>
      </c>
      <c r="U196">
        <v>4</v>
      </c>
      <c r="V196" s="1">
        <v>70047.25</v>
      </c>
      <c r="W196">
        <v>145.59</v>
      </c>
      <c r="X196" s="1">
        <v>136231.59</v>
      </c>
      <c r="Y196">
        <v>0.86580000000000001</v>
      </c>
      <c r="Z196">
        <v>4.3499999999999997E-2</v>
      </c>
      <c r="AA196">
        <v>9.0700000000000003E-2</v>
      </c>
      <c r="AB196">
        <v>0.13420000000000001</v>
      </c>
      <c r="AC196">
        <v>136.22999999999999</v>
      </c>
      <c r="AD196" s="1">
        <v>3289.69</v>
      </c>
      <c r="AE196">
        <v>457.17</v>
      </c>
      <c r="AF196" s="1">
        <v>128206.04</v>
      </c>
      <c r="AG196">
        <v>155</v>
      </c>
      <c r="AH196" s="1">
        <v>32897</v>
      </c>
      <c r="AI196" s="1">
        <v>49645</v>
      </c>
      <c r="AJ196">
        <v>32.65</v>
      </c>
      <c r="AK196">
        <v>23.29</v>
      </c>
      <c r="AL196">
        <v>23.4</v>
      </c>
      <c r="AM196">
        <v>3.6</v>
      </c>
      <c r="AN196">
        <v>0</v>
      </c>
      <c r="AO196">
        <v>0.80149999999999999</v>
      </c>
      <c r="AP196" s="1">
        <v>1981.45</v>
      </c>
      <c r="AQ196" s="1">
        <v>3660.19</v>
      </c>
      <c r="AR196" s="1">
        <v>7748.14</v>
      </c>
      <c r="AS196">
        <v>624.80999999999995</v>
      </c>
      <c r="AT196">
        <v>652.05999999999995</v>
      </c>
      <c r="AU196" s="1">
        <v>14666.65</v>
      </c>
      <c r="AV196" s="1">
        <v>11510.73</v>
      </c>
      <c r="AW196">
        <v>0.66449999999999998</v>
      </c>
      <c r="AX196" s="1">
        <v>3216.05</v>
      </c>
      <c r="AY196">
        <v>0.1857</v>
      </c>
      <c r="AZ196">
        <v>986.88</v>
      </c>
      <c r="BA196">
        <v>5.7000000000000002E-2</v>
      </c>
      <c r="BB196" s="1">
        <v>1607.43</v>
      </c>
      <c r="BC196">
        <v>9.2799999999999994E-2</v>
      </c>
      <c r="BD196" s="1">
        <v>17321.09</v>
      </c>
      <c r="BE196" s="1">
        <v>9220.17</v>
      </c>
      <c r="BF196">
        <v>2.8605</v>
      </c>
      <c r="BG196">
        <v>0.51019999999999999</v>
      </c>
      <c r="BH196">
        <v>0.25140000000000001</v>
      </c>
      <c r="BI196">
        <v>0.18079999999999999</v>
      </c>
      <c r="BJ196">
        <v>4.5400000000000003E-2</v>
      </c>
      <c r="BK196">
        <v>1.2200000000000001E-2</v>
      </c>
    </row>
    <row r="197" spans="1:63" x14ac:dyDescent="0.25">
      <c r="A197" t="s">
        <v>197</v>
      </c>
      <c r="B197">
        <v>46961</v>
      </c>
      <c r="C197">
        <v>28</v>
      </c>
      <c r="D197">
        <v>281.23</v>
      </c>
      <c r="E197" s="1">
        <v>7874.54</v>
      </c>
      <c r="F197" s="1">
        <v>7566.91</v>
      </c>
      <c r="G197">
        <v>5.8000000000000003E-2</v>
      </c>
      <c r="H197">
        <v>1.2999999999999999E-3</v>
      </c>
      <c r="I197">
        <v>0.27700000000000002</v>
      </c>
      <c r="J197">
        <v>3.8E-3</v>
      </c>
      <c r="K197">
        <v>6.4399999999999999E-2</v>
      </c>
      <c r="L197">
        <v>0.56540000000000001</v>
      </c>
      <c r="M197">
        <v>0.03</v>
      </c>
      <c r="N197">
        <v>0.26029999999999998</v>
      </c>
      <c r="O197">
        <v>5.33E-2</v>
      </c>
      <c r="P197">
        <v>0.15459999999999999</v>
      </c>
      <c r="Q197" s="1">
        <v>73773.2</v>
      </c>
      <c r="R197">
        <v>0.156</v>
      </c>
      <c r="S197">
        <v>0.26200000000000001</v>
      </c>
      <c r="T197">
        <v>0.58199999999999996</v>
      </c>
      <c r="U197">
        <v>41</v>
      </c>
      <c r="V197" s="1">
        <v>113913.76</v>
      </c>
      <c r="W197">
        <v>189.52</v>
      </c>
      <c r="X197" s="1">
        <v>244796.82</v>
      </c>
      <c r="Y197">
        <v>0.77639999999999998</v>
      </c>
      <c r="Z197">
        <v>0.18490000000000001</v>
      </c>
      <c r="AA197">
        <v>3.8699999999999998E-2</v>
      </c>
      <c r="AB197">
        <v>0.22359999999999999</v>
      </c>
      <c r="AC197">
        <v>244.8</v>
      </c>
      <c r="AD197" s="1">
        <v>10694.83</v>
      </c>
      <c r="AE197">
        <v>863.48</v>
      </c>
      <c r="AF197" s="1">
        <v>214634.12</v>
      </c>
      <c r="AG197">
        <v>483</v>
      </c>
      <c r="AH197" s="1">
        <v>50080</v>
      </c>
      <c r="AI197" s="1">
        <v>94123</v>
      </c>
      <c r="AJ197">
        <v>80.64</v>
      </c>
      <c r="AK197">
        <v>40.130000000000003</v>
      </c>
      <c r="AL197">
        <v>50.9</v>
      </c>
      <c r="AM197">
        <v>4.4000000000000004</v>
      </c>
      <c r="AN197">
        <v>0</v>
      </c>
      <c r="AO197">
        <v>0.77080000000000004</v>
      </c>
      <c r="AP197" s="1">
        <v>1603.26</v>
      </c>
      <c r="AQ197" s="1">
        <v>1347.62</v>
      </c>
      <c r="AR197" s="1">
        <v>8137.8</v>
      </c>
      <c r="AS197">
        <v>841.02</v>
      </c>
      <c r="AT197">
        <v>421.12</v>
      </c>
      <c r="AU197" s="1">
        <v>12350.83</v>
      </c>
      <c r="AV197" s="1">
        <v>3011.79</v>
      </c>
      <c r="AW197">
        <v>0.20119999999999999</v>
      </c>
      <c r="AX197" s="1">
        <v>9027.09</v>
      </c>
      <c r="AY197">
        <v>0.60299999999999998</v>
      </c>
      <c r="AZ197" s="1">
        <v>2056.48</v>
      </c>
      <c r="BA197">
        <v>0.13739999999999999</v>
      </c>
      <c r="BB197">
        <v>874.81</v>
      </c>
      <c r="BC197">
        <v>5.8400000000000001E-2</v>
      </c>
      <c r="BD197" s="1">
        <v>14970.17</v>
      </c>
      <c r="BE197" s="1">
        <v>1393.17</v>
      </c>
      <c r="BF197">
        <v>0.17979999999999999</v>
      </c>
      <c r="BG197">
        <v>0.63670000000000004</v>
      </c>
      <c r="BH197">
        <v>0.22650000000000001</v>
      </c>
      <c r="BI197">
        <v>0.10290000000000001</v>
      </c>
      <c r="BJ197">
        <v>1.9599999999999999E-2</v>
      </c>
      <c r="BK197">
        <v>1.43E-2</v>
      </c>
    </row>
    <row r="198" spans="1:63" x14ac:dyDescent="0.25">
      <c r="A198" t="s">
        <v>198</v>
      </c>
      <c r="B198">
        <v>44024</v>
      </c>
      <c r="C198">
        <v>29</v>
      </c>
      <c r="D198">
        <v>65.94</v>
      </c>
      <c r="E198" s="1">
        <v>1912.23</v>
      </c>
      <c r="F198" s="1">
        <v>1561.63</v>
      </c>
      <c r="G198">
        <v>1.2999999999999999E-3</v>
      </c>
      <c r="H198">
        <v>5.9999999999999995E-4</v>
      </c>
      <c r="I198">
        <v>5.1000000000000004E-3</v>
      </c>
      <c r="J198">
        <v>5.9999999999999995E-4</v>
      </c>
      <c r="K198">
        <v>2.8199999999999999E-2</v>
      </c>
      <c r="L198">
        <v>0.92630000000000001</v>
      </c>
      <c r="M198">
        <v>3.78E-2</v>
      </c>
      <c r="N198">
        <v>0.66490000000000005</v>
      </c>
      <c r="O198">
        <v>5.9999999999999995E-4</v>
      </c>
      <c r="P198">
        <v>0.17269999999999999</v>
      </c>
      <c r="Q198" s="1">
        <v>61470.78</v>
      </c>
      <c r="R198">
        <v>0.15179999999999999</v>
      </c>
      <c r="S198">
        <v>0.16070000000000001</v>
      </c>
      <c r="T198">
        <v>0.6875</v>
      </c>
      <c r="U198">
        <v>22</v>
      </c>
      <c r="V198" s="1">
        <v>71893.3</v>
      </c>
      <c r="W198">
        <v>82.08</v>
      </c>
      <c r="X198" s="1">
        <v>92991.43</v>
      </c>
      <c r="Y198">
        <v>0.79049999999999998</v>
      </c>
      <c r="Z198">
        <v>0.17660000000000001</v>
      </c>
      <c r="AA198">
        <v>3.2899999999999999E-2</v>
      </c>
      <c r="AB198">
        <v>0.20949999999999999</v>
      </c>
      <c r="AC198">
        <v>92.99</v>
      </c>
      <c r="AD198" s="1">
        <v>3026.4</v>
      </c>
      <c r="AE198">
        <v>442.53</v>
      </c>
      <c r="AF198" s="1">
        <v>86345.82</v>
      </c>
      <c r="AG198">
        <v>53</v>
      </c>
      <c r="AH198" s="1">
        <v>29902</v>
      </c>
      <c r="AI198" s="1">
        <v>44007</v>
      </c>
      <c r="AJ198">
        <v>55.93</v>
      </c>
      <c r="AK198">
        <v>29.46</v>
      </c>
      <c r="AL198">
        <v>42.02</v>
      </c>
      <c r="AM198">
        <v>3.9</v>
      </c>
      <c r="AN198">
        <v>0</v>
      </c>
      <c r="AO198">
        <v>0.82379999999999998</v>
      </c>
      <c r="AP198" s="1">
        <v>1795.12</v>
      </c>
      <c r="AQ198" s="1">
        <v>2199.16</v>
      </c>
      <c r="AR198" s="1">
        <v>8108.78</v>
      </c>
      <c r="AS198">
        <v>775.45</v>
      </c>
      <c r="AT198">
        <v>500.99</v>
      </c>
      <c r="AU198" s="1">
        <v>13379.5</v>
      </c>
      <c r="AV198" s="1">
        <v>10067.450000000001</v>
      </c>
      <c r="AW198">
        <v>0.62370000000000003</v>
      </c>
      <c r="AX198" s="1">
        <v>2933.69</v>
      </c>
      <c r="AY198">
        <v>0.1817</v>
      </c>
      <c r="AZ198" s="1">
        <v>1060.52</v>
      </c>
      <c r="BA198">
        <v>6.5699999999999995E-2</v>
      </c>
      <c r="BB198" s="1">
        <v>2079.73</v>
      </c>
      <c r="BC198">
        <v>0.1288</v>
      </c>
      <c r="BD198" s="1">
        <v>16141.39</v>
      </c>
      <c r="BE198" s="1">
        <v>6762.44</v>
      </c>
      <c r="BF198">
        <v>2.72</v>
      </c>
      <c r="BG198">
        <v>0.55049999999999999</v>
      </c>
      <c r="BH198">
        <v>0.26079999999999998</v>
      </c>
      <c r="BI198">
        <v>0.14899999999999999</v>
      </c>
      <c r="BJ198">
        <v>2.98E-2</v>
      </c>
      <c r="BK198">
        <v>9.9000000000000008E-3</v>
      </c>
    </row>
    <row r="199" spans="1:63" x14ac:dyDescent="0.25">
      <c r="A199" t="s">
        <v>199</v>
      </c>
      <c r="B199">
        <v>65680</v>
      </c>
      <c r="C199">
        <v>382</v>
      </c>
      <c r="D199">
        <v>5.83</v>
      </c>
      <c r="E199" s="1">
        <v>2225.9899999999998</v>
      </c>
      <c r="F199" s="1">
        <v>2091.17</v>
      </c>
      <c r="G199">
        <v>1.4E-3</v>
      </c>
      <c r="H199">
        <v>0</v>
      </c>
      <c r="I199">
        <v>1.77E-2</v>
      </c>
      <c r="J199">
        <v>5.0000000000000001E-4</v>
      </c>
      <c r="K199">
        <v>6.7000000000000002E-3</v>
      </c>
      <c r="L199">
        <v>0.94069999999999998</v>
      </c>
      <c r="M199">
        <v>3.3000000000000002E-2</v>
      </c>
      <c r="N199">
        <v>0.99960000000000004</v>
      </c>
      <c r="O199">
        <v>0</v>
      </c>
      <c r="P199">
        <v>0.19009999999999999</v>
      </c>
      <c r="Q199" s="1">
        <v>54307.86</v>
      </c>
      <c r="R199">
        <v>0.1628</v>
      </c>
      <c r="S199">
        <v>0.27910000000000001</v>
      </c>
      <c r="T199">
        <v>0.55810000000000004</v>
      </c>
      <c r="U199">
        <v>23</v>
      </c>
      <c r="V199" s="1">
        <v>84617.43</v>
      </c>
      <c r="W199">
        <v>92.02</v>
      </c>
      <c r="X199" s="1">
        <v>248760.69</v>
      </c>
      <c r="Y199">
        <v>0.41020000000000001</v>
      </c>
      <c r="Z199">
        <v>0.12939999999999999</v>
      </c>
      <c r="AA199">
        <v>0.46039999999999998</v>
      </c>
      <c r="AB199">
        <v>0.58979999999999999</v>
      </c>
      <c r="AC199">
        <v>248.76</v>
      </c>
      <c r="AD199" s="1">
        <v>5472.73</v>
      </c>
      <c r="AE199">
        <v>423.72</v>
      </c>
      <c r="AF199" s="1">
        <v>240083.51</v>
      </c>
      <c r="AG199">
        <v>519</v>
      </c>
      <c r="AH199" s="1">
        <v>31072</v>
      </c>
      <c r="AI199" s="1">
        <v>55460</v>
      </c>
      <c r="AJ199">
        <v>22</v>
      </c>
      <c r="AK199">
        <v>22</v>
      </c>
      <c r="AL199">
        <v>22</v>
      </c>
      <c r="AM199">
        <v>2.5499999999999998</v>
      </c>
      <c r="AN199">
        <v>0</v>
      </c>
      <c r="AO199">
        <v>0.73160000000000003</v>
      </c>
      <c r="AP199" s="1">
        <v>2219.71</v>
      </c>
      <c r="AQ199" s="1">
        <v>2764.35</v>
      </c>
      <c r="AR199" s="1">
        <v>7682.48</v>
      </c>
      <c r="AS199">
        <v>523.44000000000005</v>
      </c>
      <c r="AT199">
        <v>160.72</v>
      </c>
      <c r="AU199" s="1">
        <v>13350.7</v>
      </c>
      <c r="AV199" s="1">
        <v>7087.14</v>
      </c>
      <c r="AW199">
        <v>0.43869999999999998</v>
      </c>
      <c r="AX199" s="1">
        <v>5076.22</v>
      </c>
      <c r="AY199">
        <v>0.31419999999999998</v>
      </c>
      <c r="AZ199" s="1">
        <v>1711.61</v>
      </c>
      <c r="BA199">
        <v>0.10589999999999999</v>
      </c>
      <c r="BB199" s="1">
        <v>2280.94</v>
      </c>
      <c r="BC199">
        <v>0.14119999999999999</v>
      </c>
      <c r="BD199" s="1">
        <v>16155.91</v>
      </c>
      <c r="BE199" s="1">
        <v>5871.94</v>
      </c>
      <c r="BF199">
        <v>2.0045999999999999</v>
      </c>
      <c r="BG199">
        <v>0.52459999999999996</v>
      </c>
      <c r="BH199">
        <v>0.21970000000000001</v>
      </c>
      <c r="BI199">
        <v>0.17230000000000001</v>
      </c>
      <c r="BJ199">
        <v>3.7900000000000003E-2</v>
      </c>
      <c r="BK199">
        <v>4.5499999999999999E-2</v>
      </c>
    </row>
    <row r="200" spans="1:63" x14ac:dyDescent="0.25">
      <c r="A200" t="s">
        <v>200</v>
      </c>
      <c r="B200">
        <v>44032</v>
      </c>
      <c r="C200">
        <v>100</v>
      </c>
      <c r="D200">
        <v>20.05</v>
      </c>
      <c r="E200" s="1">
        <v>2005.11</v>
      </c>
      <c r="F200" s="1">
        <v>1956.41</v>
      </c>
      <c r="G200">
        <v>6.1000000000000004E-3</v>
      </c>
      <c r="H200">
        <v>0</v>
      </c>
      <c r="I200">
        <v>3.1199999999999999E-2</v>
      </c>
      <c r="J200">
        <v>0</v>
      </c>
      <c r="K200">
        <v>9.7000000000000003E-3</v>
      </c>
      <c r="L200">
        <v>0.90690000000000004</v>
      </c>
      <c r="M200">
        <v>4.5999999999999999E-2</v>
      </c>
      <c r="N200">
        <v>0.58309999999999995</v>
      </c>
      <c r="O200">
        <v>2E-3</v>
      </c>
      <c r="P200">
        <v>0.20810000000000001</v>
      </c>
      <c r="Q200" s="1">
        <v>51819.9</v>
      </c>
      <c r="R200">
        <v>0.1439</v>
      </c>
      <c r="S200">
        <v>0.18179999999999999</v>
      </c>
      <c r="T200">
        <v>0.67420000000000002</v>
      </c>
      <c r="U200">
        <v>16</v>
      </c>
      <c r="V200" s="1">
        <v>73844.31</v>
      </c>
      <c r="W200">
        <v>120.51</v>
      </c>
      <c r="X200" s="1">
        <v>149848.65</v>
      </c>
      <c r="Y200">
        <v>0.72219999999999995</v>
      </c>
      <c r="Z200">
        <v>0.22600000000000001</v>
      </c>
      <c r="AA200">
        <v>5.1700000000000003E-2</v>
      </c>
      <c r="AB200">
        <v>0.27779999999999999</v>
      </c>
      <c r="AC200">
        <v>149.85</v>
      </c>
      <c r="AD200" s="1">
        <v>3381.97</v>
      </c>
      <c r="AE200">
        <v>464.24</v>
      </c>
      <c r="AF200" s="1">
        <v>133729.76</v>
      </c>
      <c r="AG200">
        <v>181</v>
      </c>
      <c r="AH200" s="1">
        <v>30660</v>
      </c>
      <c r="AI200" s="1">
        <v>53251</v>
      </c>
      <c r="AJ200">
        <v>33</v>
      </c>
      <c r="AK200">
        <v>22</v>
      </c>
      <c r="AL200">
        <v>22</v>
      </c>
      <c r="AM200">
        <v>3.8</v>
      </c>
      <c r="AN200">
        <v>0</v>
      </c>
      <c r="AO200">
        <v>0.73939999999999995</v>
      </c>
      <c r="AP200" s="1">
        <v>1123.07</v>
      </c>
      <c r="AQ200" s="1">
        <v>2223.29</v>
      </c>
      <c r="AR200" s="1">
        <v>6241.14</v>
      </c>
      <c r="AS200">
        <v>650</v>
      </c>
      <c r="AT200">
        <v>554.01</v>
      </c>
      <c r="AU200" s="1">
        <v>10791.51</v>
      </c>
      <c r="AV200" s="1">
        <v>6899.27</v>
      </c>
      <c r="AW200">
        <v>0.50839999999999996</v>
      </c>
      <c r="AX200" s="1">
        <v>2818.53</v>
      </c>
      <c r="AY200">
        <v>0.2077</v>
      </c>
      <c r="AZ200" s="1">
        <v>1724.19</v>
      </c>
      <c r="BA200">
        <v>0.12709999999999999</v>
      </c>
      <c r="BB200" s="1">
        <v>2128.14</v>
      </c>
      <c r="BC200">
        <v>0.15679999999999999</v>
      </c>
      <c r="BD200" s="1">
        <v>13570.13</v>
      </c>
      <c r="BE200" s="1">
        <v>6217.34</v>
      </c>
      <c r="BF200">
        <v>2.0627</v>
      </c>
      <c r="BG200">
        <v>0.54159999999999997</v>
      </c>
      <c r="BH200">
        <v>0.22700000000000001</v>
      </c>
      <c r="BI200">
        <v>0.14599999999999999</v>
      </c>
      <c r="BJ200">
        <v>7.2800000000000004E-2</v>
      </c>
      <c r="BK200">
        <v>1.2699999999999999E-2</v>
      </c>
    </row>
    <row r="201" spans="1:63" x14ac:dyDescent="0.25">
      <c r="A201" t="s">
        <v>201</v>
      </c>
      <c r="B201">
        <v>50278</v>
      </c>
      <c r="C201">
        <v>109</v>
      </c>
      <c r="D201">
        <v>10.27</v>
      </c>
      <c r="E201" s="1">
        <v>1119.3699999999999</v>
      </c>
      <c r="F201" s="1">
        <v>1105.8800000000001</v>
      </c>
      <c r="G201">
        <v>1.8E-3</v>
      </c>
      <c r="H201">
        <v>0</v>
      </c>
      <c r="I201">
        <v>1.8E-3</v>
      </c>
      <c r="J201">
        <v>0</v>
      </c>
      <c r="K201">
        <v>4.7100000000000003E-2</v>
      </c>
      <c r="L201">
        <v>0.93389999999999995</v>
      </c>
      <c r="M201">
        <v>1.54E-2</v>
      </c>
      <c r="N201">
        <v>0.3251</v>
      </c>
      <c r="O201">
        <v>1.37E-2</v>
      </c>
      <c r="P201">
        <v>0.1361</v>
      </c>
      <c r="Q201" s="1">
        <v>53555.68</v>
      </c>
      <c r="R201">
        <v>0.26029999999999998</v>
      </c>
      <c r="S201">
        <v>0.24660000000000001</v>
      </c>
      <c r="T201">
        <v>0.49320000000000003</v>
      </c>
      <c r="U201">
        <v>10</v>
      </c>
      <c r="V201" s="1">
        <v>68047.199999999997</v>
      </c>
      <c r="W201">
        <v>106.94</v>
      </c>
      <c r="X201" s="1">
        <v>262189.37</v>
      </c>
      <c r="Y201">
        <v>0.7853</v>
      </c>
      <c r="Z201">
        <v>0.161</v>
      </c>
      <c r="AA201">
        <v>5.3699999999999998E-2</v>
      </c>
      <c r="AB201">
        <v>0.2147</v>
      </c>
      <c r="AC201">
        <v>262.19</v>
      </c>
      <c r="AD201" s="1">
        <v>8464.39</v>
      </c>
      <c r="AE201">
        <v>681.66</v>
      </c>
      <c r="AF201" s="1">
        <v>221897.09</v>
      </c>
      <c r="AG201">
        <v>498</v>
      </c>
      <c r="AH201" s="1">
        <v>33784</v>
      </c>
      <c r="AI201" s="1">
        <v>56028</v>
      </c>
      <c r="AJ201">
        <v>53.2</v>
      </c>
      <c r="AK201">
        <v>30.69</v>
      </c>
      <c r="AL201">
        <v>33.08</v>
      </c>
      <c r="AM201">
        <v>4.9000000000000004</v>
      </c>
      <c r="AN201">
        <v>0</v>
      </c>
      <c r="AO201">
        <v>1.2445999999999999</v>
      </c>
      <c r="AP201" s="1">
        <v>1579.4</v>
      </c>
      <c r="AQ201" s="1">
        <v>2377.8000000000002</v>
      </c>
      <c r="AR201" s="1">
        <v>6599.64</v>
      </c>
      <c r="AS201">
        <v>557.66999999999996</v>
      </c>
      <c r="AT201">
        <v>238.89</v>
      </c>
      <c r="AU201" s="1">
        <v>11353.39</v>
      </c>
      <c r="AV201" s="1">
        <v>4917.1400000000003</v>
      </c>
      <c r="AW201">
        <v>0.32429999999999998</v>
      </c>
      <c r="AX201" s="1">
        <v>7503.62</v>
      </c>
      <c r="AY201">
        <v>0.49490000000000001</v>
      </c>
      <c r="AZ201" s="1">
        <v>1517.64</v>
      </c>
      <c r="BA201">
        <v>0.10009999999999999</v>
      </c>
      <c r="BB201" s="1">
        <v>1224.95</v>
      </c>
      <c r="BC201">
        <v>8.0799999999999997E-2</v>
      </c>
      <c r="BD201" s="1">
        <v>15163.35</v>
      </c>
      <c r="BE201" s="1">
        <v>4106.2</v>
      </c>
      <c r="BF201">
        <v>0.99570000000000003</v>
      </c>
      <c r="BG201">
        <v>0.50180000000000002</v>
      </c>
      <c r="BH201">
        <v>0.2356</v>
      </c>
      <c r="BI201">
        <v>0.20619999999999999</v>
      </c>
      <c r="BJ201">
        <v>3.9800000000000002E-2</v>
      </c>
      <c r="BK201">
        <v>1.66E-2</v>
      </c>
    </row>
    <row r="202" spans="1:63" x14ac:dyDescent="0.25">
      <c r="A202" t="s">
        <v>202</v>
      </c>
      <c r="B202">
        <v>44040</v>
      </c>
      <c r="C202">
        <v>7</v>
      </c>
      <c r="D202">
        <v>611.75</v>
      </c>
      <c r="E202" s="1">
        <v>4282.25</v>
      </c>
      <c r="F202" s="1">
        <v>3357.83</v>
      </c>
      <c r="G202">
        <v>4.7999999999999996E-3</v>
      </c>
      <c r="H202">
        <v>5.9999999999999995E-4</v>
      </c>
      <c r="I202">
        <v>0.79390000000000005</v>
      </c>
      <c r="J202">
        <v>1.8E-3</v>
      </c>
      <c r="K202">
        <v>2.6800000000000001E-2</v>
      </c>
      <c r="L202">
        <v>0.1046</v>
      </c>
      <c r="M202">
        <v>6.7599999999999993E-2</v>
      </c>
      <c r="N202">
        <v>0.88080000000000003</v>
      </c>
      <c r="O202">
        <v>9.7000000000000003E-3</v>
      </c>
      <c r="P202">
        <v>0.20319999999999999</v>
      </c>
      <c r="Q202" s="1">
        <v>64600.52</v>
      </c>
      <c r="R202">
        <v>0.1794</v>
      </c>
      <c r="S202">
        <v>0.22520000000000001</v>
      </c>
      <c r="T202">
        <v>0.59540000000000004</v>
      </c>
      <c r="U202">
        <v>32</v>
      </c>
      <c r="V202" s="1">
        <v>81954.5</v>
      </c>
      <c r="W202">
        <v>131.72999999999999</v>
      </c>
      <c r="X202" s="1">
        <v>74198.78</v>
      </c>
      <c r="Y202">
        <v>0.71030000000000004</v>
      </c>
      <c r="Z202">
        <v>0.2404</v>
      </c>
      <c r="AA202">
        <v>4.9299999999999997E-2</v>
      </c>
      <c r="AB202">
        <v>0.28970000000000001</v>
      </c>
      <c r="AC202">
        <v>74.2</v>
      </c>
      <c r="AD202" s="1">
        <v>4702.4799999999996</v>
      </c>
      <c r="AE202">
        <v>678.72</v>
      </c>
      <c r="AF202" s="1">
        <v>66192.42</v>
      </c>
      <c r="AG202">
        <v>24</v>
      </c>
      <c r="AH202" s="1">
        <v>29774</v>
      </c>
      <c r="AI202" s="1">
        <v>38401</v>
      </c>
      <c r="AJ202">
        <v>69.510000000000005</v>
      </c>
      <c r="AK202">
        <v>64.5</v>
      </c>
      <c r="AL202">
        <v>58.81</v>
      </c>
      <c r="AM202">
        <v>4.8600000000000003</v>
      </c>
      <c r="AN202">
        <v>0</v>
      </c>
      <c r="AO202">
        <v>1.6195999999999999</v>
      </c>
      <c r="AP202" s="1">
        <v>2337.34</v>
      </c>
      <c r="AQ202" s="1">
        <v>1915.32</v>
      </c>
      <c r="AR202" s="1">
        <v>7509.65</v>
      </c>
      <c r="AS202">
        <v>991.78</v>
      </c>
      <c r="AT202">
        <v>477.46</v>
      </c>
      <c r="AU202" s="1">
        <v>13231.55</v>
      </c>
      <c r="AV202" s="1">
        <v>8482.35</v>
      </c>
      <c r="AW202">
        <v>0.54710000000000003</v>
      </c>
      <c r="AX202" s="1">
        <v>5219.71</v>
      </c>
      <c r="AY202">
        <v>0.3367</v>
      </c>
      <c r="AZ202">
        <v>357.47</v>
      </c>
      <c r="BA202">
        <v>2.3099999999999999E-2</v>
      </c>
      <c r="BB202" s="1">
        <v>1445.12</v>
      </c>
      <c r="BC202">
        <v>9.3200000000000005E-2</v>
      </c>
      <c r="BD202" s="1">
        <v>15504.65</v>
      </c>
      <c r="BE202" s="1">
        <v>4587.3900000000003</v>
      </c>
      <c r="BF202">
        <v>2.4708000000000001</v>
      </c>
      <c r="BG202">
        <v>0.6109</v>
      </c>
      <c r="BH202">
        <v>0.2276</v>
      </c>
      <c r="BI202">
        <v>0.11559999999999999</v>
      </c>
      <c r="BJ202">
        <v>3.1600000000000003E-2</v>
      </c>
      <c r="BK202">
        <v>1.43E-2</v>
      </c>
    </row>
    <row r="203" spans="1:63" x14ac:dyDescent="0.25">
      <c r="A203" t="s">
        <v>203</v>
      </c>
      <c r="B203">
        <v>44057</v>
      </c>
      <c r="C203">
        <v>93</v>
      </c>
      <c r="D203">
        <v>23.49</v>
      </c>
      <c r="E203" s="1">
        <v>2184.17</v>
      </c>
      <c r="F203" s="1">
        <v>2058.94</v>
      </c>
      <c r="G203">
        <v>2.3999999999999998E-3</v>
      </c>
      <c r="H203">
        <v>5.0000000000000001E-4</v>
      </c>
      <c r="I203">
        <v>7.7999999999999996E-3</v>
      </c>
      <c r="J203">
        <v>1.5E-3</v>
      </c>
      <c r="K203">
        <v>5.7799999999999997E-2</v>
      </c>
      <c r="L203">
        <v>0.89459999999999995</v>
      </c>
      <c r="M203">
        <v>3.5499999999999997E-2</v>
      </c>
      <c r="N203">
        <v>0.50860000000000005</v>
      </c>
      <c r="O203">
        <v>1.8700000000000001E-2</v>
      </c>
      <c r="P203">
        <v>0.15909999999999999</v>
      </c>
      <c r="Q203" s="1">
        <v>63277.54</v>
      </c>
      <c r="R203">
        <v>9.0899999999999995E-2</v>
      </c>
      <c r="S203">
        <v>0.18940000000000001</v>
      </c>
      <c r="T203">
        <v>0.71970000000000001</v>
      </c>
      <c r="U203">
        <v>12</v>
      </c>
      <c r="V203" s="1">
        <v>86018.67</v>
      </c>
      <c r="W203">
        <v>175.15</v>
      </c>
      <c r="X203" s="1">
        <v>176143.1</v>
      </c>
      <c r="Y203">
        <v>0.77690000000000003</v>
      </c>
      <c r="Z203">
        <v>0.1855</v>
      </c>
      <c r="AA203">
        <v>3.7600000000000001E-2</v>
      </c>
      <c r="AB203">
        <v>0.22309999999999999</v>
      </c>
      <c r="AC203">
        <v>176.14</v>
      </c>
      <c r="AD203" s="1">
        <v>4142.2700000000004</v>
      </c>
      <c r="AE203">
        <v>459.78</v>
      </c>
      <c r="AF203" s="1">
        <v>168809.62</v>
      </c>
      <c r="AG203">
        <v>345</v>
      </c>
      <c r="AH203" s="1">
        <v>32744</v>
      </c>
      <c r="AI203" s="1">
        <v>52731</v>
      </c>
      <c r="AJ203">
        <v>49.2</v>
      </c>
      <c r="AK203">
        <v>22</v>
      </c>
      <c r="AL203">
        <v>24.66</v>
      </c>
      <c r="AM203">
        <v>3</v>
      </c>
      <c r="AN203" s="1">
        <v>1571.99</v>
      </c>
      <c r="AO203">
        <v>1.321</v>
      </c>
      <c r="AP203" s="1">
        <v>1256.6199999999999</v>
      </c>
      <c r="AQ203" s="1">
        <v>2270.11</v>
      </c>
      <c r="AR203" s="1">
        <v>7198.27</v>
      </c>
      <c r="AS203">
        <v>714.05</v>
      </c>
      <c r="AT203">
        <v>67.53</v>
      </c>
      <c r="AU203" s="1">
        <v>11506.58</v>
      </c>
      <c r="AV203" s="1">
        <v>6601.19</v>
      </c>
      <c r="AW203">
        <v>0.45750000000000002</v>
      </c>
      <c r="AX203" s="1">
        <v>5353.79</v>
      </c>
      <c r="AY203">
        <v>0.371</v>
      </c>
      <c r="AZ203" s="1">
        <v>1136.26</v>
      </c>
      <c r="BA203">
        <v>7.8700000000000006E-2</v>
      </c>
      <c r="BB203" s="1">
        <v>1338.32</v>
      </c>
      <c r="BC203">
        <v>9.2700000000000005E-2</v>
      </c>
      <c r="BD203" s="1">
        <v>14429.56</v>
      </c>
      <c r="BE203" s="1">
        <v>5614.97</v>
      </c>
      <c r="BF203">
        <v>1.5258</v>
      </c>
      <c r="BG203">
        <v>0.54720000000000002</v>
      </c>
      <c r="BH203">
        <v>0.26629999999999998</v>
      </c>
      <c r="BI203">
        <v>0.1416</v>
      </c>
      <c r="BJ203">
        <v>3.2399999999999998E-2</v>
      </c>
      <c r="BK203">
        <v>1.24E-2</v>
      </c>
    </row>
    <row r="204" spans="1:63" x14ac:dyDescent="0.25">
      <c r="A204" t="s">
        <v>204</v>
      </c>
      <c r="B204">
        <v>48942</v>
      </c>
      <c r="C204">
        <v>48</v>
      </c>
      <c r="D204">
        <v>25.37</v>
      </c>
      <c r="E204" s="1">
        <v>1217.57</v>
      </c>
      <c r="F204" s="1">
        <v>1250.71</v>
      </c>
      <c r="G204">
        <v>6.4000000000000003E-3</v>
      </c>
      <c r="H204">
        <v>0</v>
      </c>
      <c r="I204">
        <v>4.0000000000000001E-3</v>
      </c>
      <c r="J204">
        <v>0</v>
      </c>
      <c r="K204">
        <v>8.9499999999999996E-2</v>
      </c>
      <c r="L204">
        <v>0.88490000000000002</v>
      </c>
      <c r="M204">
        <v>1.52E-2</v>
      </c>
      <c r="N204">
        <v>0.27089999999999997</v>
      </c>
      <c r="O204">
        <v>1E-3</v>
      </c>
      <c r="P204">
        <v>0.10199999999999999</v>
      </c>
      <c r="Q204" s="1">
        <v>61431.97</v>
      </c>
      <c r="R204">
        <v>0.1928</v>
      </c>
      <c r="S204">
        <v>0.2651</v>
      </c>
      <c r="T204">
        <v>0.54220000000000002</v>
      </c>
      <c r="U204">
        <v>11</v>
      </c>
      <c r="V204" s="1">
        <v>73969.64</v>
      </c>
      <c r="W204">
        <v>104.1</v>
      </c>
      <c r="X204" s="1">
        <v>163245.32</v>
      </c>
      <c r="Y204">
        <v>0.87780000000000002</v>
      </c>
      <c r="Z204">
        <v>7.6100000000000001E-2</v>
      </c>
      <c r="AA204">
        <v>4.6100000000000002E-2</v>
      </c>
      <c r="AB204">
        <v>0.1222</v>
      </c>
      <c r="AC204">
        <v>163.25</v>
      </c>
      <c r="AD204" s="1">
        <v>5066.59</v>
      </c>
      <c r="AE204">
        <v>572.41</v>
      </c>
      <c r="AF204" s="1">
        <v>156513.04</v>
      </c>
      <c r="AG204">
        <v>281</v>
      </c>
      <c r="AH204" s="1">
        <v>41256</v>
      </c>
      <c r="AI204" s="1">
        <v>63724</v>
      </c>
      <c r="AJ204">
        <v>65.25</v>
      </c>
      <c r="AK204">
        <v>28.63</v>
      </c>
      <c r="AL204">
        <v>38.08</v>
      </c>
      <c r="AM204">
        <v>5.0999999999999996</v>
      </c>
      <c r="AN204">
        <v>0</v>
      </c>
      <c r="AO204">
        <v>0.7661</v>
      </c>
      <c r="AP204" s="1">
        <v>1489.37</v>
      </c>
      <c r="AQ204" s="1">
        <v>1462.66</v>
      </c>
      <c r="AR204" s="1">
        <v>6931.13</v>
      </c>
      <c r="AS204">
        <v>487.69</v>
      </c>
      <c r="AT204">
        <v>140.77000000000001</v>
      </c>
      <c r="AU204" s="1">
        <v>10511.62</v>
      </c>
      <c r="AV204" s="1">
        <v>5356.83</v>
      </c>
      <c r="AW204">
        <v>0.45069999999999999</v>
      </c>
      <c r="AX204" s="1">
        <v>4243.53</v>
      </c>
      <c r="AY204">
        <v>0.35699999999999998</v>
      </c>
      <c r="AZ204" s="1">
        <v>1483.13</v>
      </c>
      <c r="BA204">
        <v>0.12479999999999999</v>
      </c>
      <c r="BB204">
        <v>801.72</v>
      </c>
      <c r="BC204">
        <v>6.7500000000000004E-2</v>
      </c>
      <c r="BD204" s="1">
        <v>11885.21</v>
      </c>
      <c r="BE204" s="1">
        <v>5544.81</v>
      </c>
      <c r="BF204">
        <v>1.1444000000000001</v>
      </c>
      <c r="BG204">
        <v>0.57089999999999996</v>
      </c>
      <c r="BH204">
        <v>0.24049999999999999</v>
      </c>
      <c r="BI204">
        <v>0.1454</v>
      </c>
      <c r="BJ204">
        <v>2.5399999999999999E-2</v>
      </c>
      <c r="BK204">
        <v>1.77E-2</v>
      </c>
    </row>
    <row r="205" spans="1:63" x14ac:dyDescent="0.25">
      <c r="A205" t="s">
        <v>205</v>
      </c>
      <c r="B205">
        <v>45377</v>
      </c>
      <c r="C205">
        <v>55</v>
      </c>
      <c r="D205">
        <v>18.05</v>
      </c>
      <c r="E205">
        <v>992.52</v>
      </c>
      <c r="F205">
        <v>959.16</v>
      </c>
      <c r="G205">
        <v>1E-3</v>
      </c>
      <c r="H205">
        <v>1E-3</v>
      </c>
      <c r="I205">
        <v>1.15E-2</v>
      </c>
      <c r="J205">
        <v>0</v>
      </c>
      <c r="K205">
        <v>1.67E-2</v>
      </c>
      <c r="L205">
        <v>0.94159999999999999</v>
      </c>
      <c r="M205">
        <v>2.8199999999999999E-2</v>
      </c>
      <c r="N205">
        <v>0.4945</v>
      </c>
      <c r="O205">
        <v>1E-3</v>
      </c>
      <c r="P205">
        <v>0.1424</v>
      </c>
      <c r="Q205" s="1">
        <v>55818.74</v>
      </c>
      <c r="R205">
        <v>0.1618</v>
      </c>
      <c r="S205">
        <v>0.36759999999999998</v>
      </c>
      <c r="T205">
        <v>0.47060000000000002</v>
      </c>
      <c r="U205">
        <v>8</v>
      </c>
      <c r="V205" s="1">
        <v>87396.77</v>
      </c>
      <c r="W205">
        <v>116.89</v>
      </c>
      <c r="X205" s="1">
        <v>126484.33</v>
      </c>
      <c r="Y205">
        <v>0.76870000000000005</v>
      </c>
      <c r="Z205">
        <v>0.15770000000000001</v>
      </c>
      <c r="AA205">
        <v>7.3599999999999999E-2</v>
      </c>
      <c r="AB205">
        <v>0.23130000000000001</v>
      </c>
      <c r="AC205">
        <v>126.48</v>
      </c>
      <c r="AD205" s="1">
        <v>2923.03</v>
      </c>
      <c r="AE205">
        <v>364.35</v>
      </c>
      <c r="AF205" s="1">
        <v>119866.29</v>
      </c>
      <c r="AG205">
        <v>130</v>
      </c>
      <c r="AH205" s="1">
        <v>32785</v>
      </c>
      <c r="AI205" s="1">
        <v>47537</v>
      </c>
      <c r="AJ205">
        <v>30.4</v>
      </c>
      <c r="AK205">
        <v>22.05</v>
      </c>
      <c r="AL205">
        <v>24.88</v>
      </c>
      <c r="AM205">
        <v>4.7</v>
      </c>
      <c r="AN205">
        <v>0</v>
      </c>
      <c r="AO205">
        <v>0.79379999999999995</v>
      </c>
      <c r="AP205" s="1">
        <v>1511.95</v>
      </c>
      <c r="AQ205" s="1">
        <v>1926.53</v>
      </c>
      <c r="AR205" s="1">
        <v>7315.15</v>
      </c>
      <c r="AS205">
        <v>977.21</v>
      </c>
      <c r="AT205">
        <v>230.6</v>
      </c>
      <c r="AU205" s="1">
        <v>11961.44</v>
      </c>
      <c r="AV205" s="1">
        <v>8606.48</v>
      </c>
      <c r="AW205">
        <v>0.60709999999999997</v>
      </c>
      <c r="AX205" s="1">
        <v>2482.17</v>
      </c>
      <c r="AY205">
        <v>0.17510000000000001</v>
      </c>
      <c r="AZ205" s="1">
        <v>1378.33</v>
      </c>
      <c r="BA205">
        <v>9.7199999999999995E-2</v>
      </c>
      <c r="BB205" s="1">
        <v>1710.17</v>
      </c>
      <c r="BC205">
        <v>0.1206</v>
      </c>
      <c r="BD205" s="1">
        <v>14177.15</v>
      </c>
      <c r="BE205" s="1">
        <v>7397.27</v>
      </c>
      <c r="BF205">
        <v>2.9510000000000001</v>
      </c>
      <c r="BG205">
        <v>0.52139999999999997</v>
      </c>
      <c r="BH205">
        <v>0.24990000000000001</v>
      </c>
      <c r="BI205">
        <v>0.1898</v>
      </c>
      <c r="BJ205">
        <v>1.89E-2</v>
      </c>
      <c r="BK205">
        <v>1.9900000000000001E-2</v>
      </c>
    </row>
    <row r="206" spans="1:63" x14ac:dyDescent="0.25">
      <c r="A206" t="s">
        <v>206</v>
      </c>
      <c r="B206">
        <v>45385</v>
      </c>
      <c r="C206">
        <v>59</v>
      </c>
      <c r="D206">
        <v>13.2</v>
      </c>
      <c r="E206">
        <v>778.97</v>
      </c>
      <c r="F206">
        <v>842.85</v>
      </c>
      <c r="G206">
        <v>0</v>
      </c>
      <c r="H206">
        <v>0</v>
      </c>
      <c r="I206">
        <v>0</v>
      </c>
      <c r="J206">
        <v>0</v>
      </c>
      <c r="K206">
        <v>9.7299999999999998E-2</v>
      </c>
      <c r="L206">
        <v>0.87660000000000005</v>
      </c>
      <c r="M206">
        <v>2.6100000000000002E-2</v>
      </c>
      <c r="N206">
        <v>0.3276</v>
      </c>
      <c r="O206">
        <v>0</v>
      </c>
      <c r="P206">
        <v>0.14419999999999999</v>
      </c>
      <c r="Q206" s="1">
        <v>61742.02</v>
      </c>
      <c r="R206">
        <v>0.25</v>
      </c>
      <c r="S206">
        <v>0.1429</v>
      </c>
      <c r="T206">
        <v>0.60709999999999997</v>
      </c>
      <c r="U206">
        <v>11</v>
      </c>
      <c r="V206" s="1">
        <v>54730</v>
      </c>
      <c r="W206">
        <v>69.2</v>
      </c>
      <c r="X206" s="1">
        <v>176187.12</v>
      </c>
      <c r="Y206">
        <v>0.73060000000000003</v>
      </c>
      <c r="Z206">
        <v>4.9599999999999998E-2</v>
      </c>
      <c r="AA206">
        <v>0.2198</v>
      </c>
      <c r="AB206">
        <v>0.26939999999999997</v>
      </c>
      <c r="AC206">
        <v>176.19</v>
      </c>
      <c r="AD206" s="1">
        <v>5013.0200000000004</v>
      </c>
      <c r="AE206">
        <v>440.97</v>
      </c>
      <c r="AF206" s="1">
        <v>153076.79</v>
      </c>
      <c r="AG206">
        <v>265</v>
      </c>
      <c r="AH206" s="1">
        <v>37561</v>
      </c>
      <c r="AI206" s="1">
        <v>55539</v>
      </c>
      <c r="AJ206">
        <v>46.8</v>
      </c>
      <c r="AK206">
        <v>22.6</v>
      </c>
      <c r="AL206">
        <v>33.299999999999997</v>
      </c>
      <c r="AM206">
        <v>3.6</v>
      </c>
      <c r="AN206" s="1">
        <v>1452.71</v>
      </c>
      <c r="AO206">
        <v>1.1106</v>
      </c>
      <c r="AP206" s="1">
        <v>1808.03</v>
      </c>
      <c r="AQ206" s="1">
        <v>1945.15</v>
      </c>
      <c r="AR206" s="1">
        <v>6918.41</v>
      </c>
      <c r="AS206">
        <v>506.33</v>
      </c>
      <c r="AT206">
        <v>30.05</v>
      </c>
      <c r="AU206" s="1">
        <v>11207.96</v>
      </c>
      <c r="AV206" s="1">
        <v>7332.69</v>
      </c>
      <c r="AW206">
        <v>0.49309999999999998</v>
      </c>
      <c r="AX206" s="1">
        <v>4817.4399999999996</v>
      </c>
      <c r="AY206">
        <v>0.32390000000000002</v>
      </c>
      <c r="AZ206" s="1">
        <v>1512.86</v>
      </c>
      <c r="BA206">
        <v>0.1017</v>
      </c>
      <c r="BB206" s="1">
        <v>1208.8800000000001</v>
      </c>
      <c r="BC206">
        <v>8.1299999999999997E-2</v>
      </c>
      <c r="BD206" s="1">
        <v>14871.87</v>
      </c>
      <c r="BE206" s="1">
        <v>7381.49</v>
      </c>
      <c r="BF206">
        <v>2.0638999999999998</v>
      </c>
      <c r="BG206">
        <v>0.62519999999999998</v>
      </c>
      <c r="BH206">
        <v>0.18260000000000001</v>
      </c>
      <c r="BI206">
        <v>0.14360000000000001</v>
      </c>
      <c r="BJ206">
        <v>2.86E-2</v>
      </c>
      <c r="BK206">
        <v>1.9900000000000001E-2</v>
      </c>
    </row>
    <row r="207" spans="1:63" x14ac:dyDescent="0.25">
      <c r="A207" t="s">
        <v>207</v>
      </c>
      <c r="B207">
        <v>44065</v>
      </c>
      <c r="C207">
        <v>7</v>
      </c>
      <c r="D207">
        <v>212.45</v>
      </c>
      <c r="E207" s="1">
        <v>1487.15</v>
      </c>
      <c r="F207" s="1">
        <v>1597.51</v>
      </c>
      <c r="G207">
        <v>8.8000000000000005E-3</v>
      </c>
      <c r="H207">
        <v>5.9999999999999995E-4</v>
      </c>
      <c r="I207">
        <v>7.4499999999999997E-2</v>
      </c>
      <c r="J207">
        <v>3.0999999999999999E-3</v>
      </c>
      <c r="K207">
        <v>4.1300000000000003E-2</v>
      </c>
      <c r="L207">
        <v>0.82730000000000004</v>
      </c>
      <c r="M207">
        <v>4.4400000000000002E-2</v>
      </c>
      <c r="N207">
        <v>0.60970000000000002</v>
      </c>
      <c r="O207">
        <v>5.0000000000000001E-3</v>
      </c>
      <c r="P207">
        <v>0.16059999999999999</v>
      </c>
      <c r="Q207" s="1">
        <v>63557.51</v>
      </c>
      <c r="R207">
        <v>0.1575</v>
      </c>
      <c r="S207">
        <v>0.19689999999999999</v>
      </c>
      <c r="T207">
        <v>0.64570000000000005</v>
      </c>
      <c r="U207">
        <v>9</v>
      </c>
      <c r="V207" s="1">
        <v>89303.56</v>
      </c>
      <c r="W207">
        <v>161.27000000000001</v>
      </c>
      <c r="X207" s="1">
        <v>98611.37</v>
      </c>
      <c r="Y207">
        <v>0.70079999999999998</v>
      </c>
      <c r="Z207">
        <v>0.17760000000000001</v>
      </c>
      <c r="AA207">
        <v>0.1216</v>
      </c>
      <c r="AB207">
        <v>0.29920000000000002</v>
      </c>
      <c r="AC207">
        <v>98.61</v>
      </c>
      <c r="AD207" s="1">
        <v>3346.29</v>
      </c>
      <c r="AE207">
        <v>446.12</v>
      </c>
      <c r="AF207" s="1">
        <v>74485.67</v>
      </c>
      <c r="AG207">
        <v>36</v>
      </c>
      <c r="AH207" s="1">
        <v>28122</v>
      </c>
      <c r="AI207" s="1">
        <v>43804</v>
      </c>
      <c r="AJ207">
        <v>48.1</v>
      </c>
      <c r="AK207">
        <v>31.76</v>
      </c>
      <c r="AL207">
        <v>32.82</v>
      </c>
      <c r="AM207">
        <v>4.0999999999999996</v>
      </c>
      <c r="AN207">
        <v>0</v>
      </c>
      <c r="AO207">
        <v>0.79990000000000006</v>
      </c>
      <c r="AP207" s="1">
        <v>1934.97</v>
      </c>
      <c r="AQ207" s="1">
        <v>1635.25</v>
      </c>
      <c r="AR207" s="1">
        <v>7573.35</v>
      </c>
      <c r="AS207">
        <v>755.31</v>
      </c>
      <c r="AT207">
        <v>271.12</v>
      </c>
      <c r="AU207" s="1">
        <v>12170</v>
      </c>
      <c r="AV207" s="1">
        <v>8733.44</v>
      </c>
      <c r="AW207">
        <v>0.56950000000000001</v>
      </c>
      <c r="AX207" s="1">
        <v>2616.16</v>
      </c>
      <c r="AY207">
        <v>0.1706</v>
      </c>
      <c r="AZ207" s="1">
        <v>2481.34</v>
      </c>
      <c r="BA207">
        <v>0.1618</v>
      </c>
      <c r="BB207" s="1">
        <v>1504.26</v>
      </c>
      <c r="BC207">
        <v>9.8100000000000007E-2</v>
      </c>
      <c r="BD207" s="1">
        <v>15335.2</v>
      </c>
      <c r="BE207" s="1">
        <v>9030.14</v>
      </c>
      <c r="BF207">
        <v>3.3902000000000001</v>
      </c>
      <c r="BG207">
        <v>0.55800000000000005</v>
      </c>
      <c r="BH207">
        <v>0.23769999999999999</v>
      </c>
      <c r="BI207">
        <v>0.13980000000000001</v>
      </c>
      <c r="BJ207">
        <v>4.19E-2</v>
      </c>
      <c r="BK207">
        <v>2.2599999999999999E-2</v>
      </c>
    </row>
    <row r="208" spans="1:63" x14ac:dyDescent="0.25">
      <c r="A208" t="s">
        <v>208</v>
      </c>
      <c r="B208">
        <v>46342</v>
      </c>
      <c r="C208">
        <v>41</v>
      </c>
      <c r="D208">
        <v>64.290000000000006</v>
      </c>
      <c r="E208" s="1">
        <v>2635.88</v>
      </c>
      <c r="F208" s="1">
        <v>2746.01</v>
      </c>
      <c r="G208">
        <v>2.5000000000000001E-3</v>
      </c>
      <c r="H208">
        <v>4.0000000000000002E-4</v>
      </c>
      <c r="I208">
        <v>2.18E-2</v>
      </c>
      <c r="J208">
        <v>1.5E-3</v>
      </c>
      <c r="K208">
        <v>3.6400000000000002E-2</v>
      </c>
      <c r="L208">
        <v>0.89329999999999998</v>
      </c>
      <c r="M208">
        <v>4.41E-2</v>
      </c>
      <c r="N208">
        <v>0.42270000000000002</v>
      </c>
      <c r="O208">
        <v>1.0699999999999999E-2</v>
      </c>
      <c r="P208">
        <v>0.19139999999999999</v>
      </c>
      <c r="Q208" s="1">
        <v>70379.59</v>
      </c>
      <c r="R208">
        <v>0.16389999999999999</v>
      </c>
      <c r="S208">
        <v>0.1913</v>
      </c>
      <c r="T208">
        <v>0.64480000000000004</v>
      </c>
      <c r="U208">
        <v>15</v>
      </c>
      <c r="V208" s="1">
        <v>101077.6</v>
      </c>
      <c r="W208">
        <v>169.21</v>
      </c>
      <c r="X208" s="1">
        <v>127407.34</v>
      </c>
      <c r="Y208">
        <v>0.86250000000000004</v>
      </c>
      <c r="Z208">
        <v>8.1100000000000005E-2</v>
      </c>
      <c r="AA208">
        <v>5.6300000000000003E-2</v>
      </c>
      <c r="AB208">
        <v>0.13750000000000001</v>
      </c>
      <c r="AC208">
        <v>127.41</v>
      </c>
      <c r="AD208" s="1">
        <v>2835.76</v>
      </c>
      <c r="AE208">
        <v>378.16</v>
      </c>
      <c r="AF208" s="1">
        <v>110295.06</v>
      </c>
      <c r="AG208">
        <v>102</v>
      </c>
      <c r="AH208" s="1">
        <v>36576</v>
      </c>
      <c r="AI208" s="1">
        <v>55041</v>
      </c>
      <c r="AJ208">
        <v>24.5</v>
      </c>
      <c r="AK208">
        <v>22</v>
      </c>
      <c r="AL208">
        <v>23.44</v>
      </c>
      <c r="AM208">
        <v>0</v>
      </c>
      <c r="AN208" s="1">
        <v>1449.48</v>
      </c>
      <c r="AO208">
        <v>1.1614</v>
      </c>
      <c r="AP208" s="1">
        <v>1481.49</v>
      </c>
      <c r="AQ208" s="1">
        <v>2528.31</v>
      </c>
      <c r="AR208" s="1">
        <v>7484.53</v>
      </c>
      <c r="AS208">
        <v>810.6</v>
      </c>
      <c r="AT208">
        <v>368.88</v>
      </c>
      <c r="AU208" s="1">
        <v>12673.82</v>
      </c>
      <c r="AV208" s="1">
        <v>7029.12</v>
      </c>
      <c r="AW208">
        <v>0.54110000000000003</v>
      </c>
      <c r="AX208" s="1">
        <v>3516.47</v>
      </c>
      <c r="AY208">
        <v>0.2707</v>
      </c>
      <c r="AZ208" s="1">
        <v>1193.29</v>
      </c>
      <c r="BA208">
        <v>9.1899999999999996E-2</v>
      </c>
      <c r="BB208" s="1">
        <v>1252.1300000000001</v>
      </c>
      <c r="BC208">
        <v>9.64E-2</v>
      </c>
      <c r="BD208" s="1">
        <v>12991.01</v>
      </c>
      <c r="BE208" s="1">
        <v>7541.25</v>
      </c>
      <c r="BF208">
        <v>2.2831999999999999</v>
      </c>
      <c r="BG208">
        <v>0.5272</v>
      </c>
      <c r="BH208">
        <v>0.20449999999999999</v>
      </c>
      <c r="BI208">
        <v>0.2409</v>
      </c>
      <c r="BJ208">
        <v>2.2499999999999999E-2</v>
      </c>
      <c r="BK208">
        <v>4.8999999999999998E-3</v>
      </c>
    </row>
    <row r="209" spans="1:63" x14ac:dyDescent="0.25">
      <c r="A209" t="s">
        <v>209</v>
      </c>
      <c r="B209">
        <v>46193</v>
      </c>
      <c r="C209">
        <v>182</v>
      </c>
      <c r="D209">
        <v>9.15</v>
      </c>
      <c r="E209" s="1">
        <v>1664.82</v>
      </c>
      <c r="F209" s="1">
        <v>1560.29</v>
      </c>
      <c r="G209">
        <v>4.4999999999999997E-3</v>
      </c>
      <c r="H209">
        <v>5.9999999999999995E-4</v>
      </c>
      <c r="I209">
        <v>5.1000000000000004E-3</v>
      </c>
      <c r="J209">
        <v>1.2999999999999999E-3</v>
      </c>
      <c r="K209">
        <v>2.0500000000000001E-2</v>
      </c>
      <c r="L209">
        <v>0.93400000000000005</v>
      </c>
      <c r="M209">
        <v>3.4000000000000002E-2</v>
      </c>
      <c r="N209">
        <v>0.29370000000000002</v>
      </c>
      <c r="O209">
        <v>1.9E-3</v>
      </c>
      <c r="P209">
        <v>0.16250000000000001</v>
      </c>
      <c r="Q209" s="1">
        <v>55748.31</v>
      </c>
      <c r="R209">
        <v>0.19789999999999999</v>
      </c>
      <c r="S209">
        <v>0.16669999999999999</v>
      </c>
      <c r="T209">
        <v>0.63539999999999996</v>
      </c>
      <c r="U209">
        <v>13</v>
      </c>
      <c r="V209" s="1">
        <v>88966.15</v>
      </c>
      <c r="W209">
        <v>122.1</v>
      </c>
      <c r="X209" s="1">
        <v>188496.37</v>
      </c>
      <c r="Y209">
        <v>0.91479999999999995</v>
      </c>
      <c r="Z209">
        <v>5.8099999999999999E-2</v>
      </c>
      <c r="AA209">
        <v>2.7099999999999999E-2</v>
      </c>
      <c r="AB209">
        <v>8.5199999999999998E-2</v>
      </c>
      <c r="AC209">
        <v>188.5</v>
      </c>
      <c r="AD209" s="1">
        <v>4201.3100000000004</v>
      </c>
      <c r="AE209">
        <v>570.22</v>
      </c>
      <c r="AF209" s="1">
        <v>180130.98</v>
      </c>
      <c r="AG209">
        <v>386</v>
      </c>
      <c r="AH209" s="1">
        <v>39738</v>
      </c>
      <c r="AI209" s="1">
        <v>56386</v>
      </c>
      <c r="AJ209">
        <v>28.1</v>
      </c>
      <c r="AK209">
        <v>22.02</v>
      </c>
      <c r="AL209">
        <v>23.78</v>
      </c>
      <c r="AM209">
        <v>5</v>
      </c>
      <c r="AN209">
        <v>0</v>
      </c>
      <c r="AO209">
        <v>0.87280000000000002</v>
      </c>
      <c r="AP209" s="1">
        <v>1948.46</v>
      </c>
      <c r="AQ209" s="1">
        <v>2073.44</v>
      </c>
      <c r="AR209" s="1">
        <v>6492.82</v>
      </c>
      <c r="AS209">
        <v>907.32</v>
      </c>
      <c r="AT209">
        <v>408.5</v>
      </c>
      <c r="AU209" s="1">
        <v>11830.54</v>
      </c>
      <c r="AV209" s="1">
        <v>7618.82</v>
      </c>
      <c r="AW209">
        <v>0.54259999999999997</v>
      </c>
      <c r="AX209" s="1">
        <v>3606.72</v>
      </c>
      <c r="AY209">
        <v>0.25690000000000002</v>
      </c>
      <c r="AZ209" s="1">
        <v>1106.82</v>
      </c>
      <c r="BA209">
        <v>7.8799999999999995E-2</v>
      </c>
      <c r="BB209" s="1">
        <v>1708.87</v>
      </c>
      <c r="BC209">
        <v>0.1217</v>
      </c>
      <c r="BD209" s="1">
        <v>14041.23</v>
      </c>
      <c r="BE209" s="1">
        <v>5992.49</v>
      </c>
      <c r="BF209">
        <v>1.6020000000000001</v>
      </c>
      <c r="BG209">
        <v>0.57210000000000005</v>
      </c>
      <c r="BH209">
        <v>0.25600000000000001</v>
      </c>
      <c r="BI209">
        <v>0.12089999999999999</v>
      </c>
      <c r="BJ209">
        <v>3.6499999999999998E-2</v>
      </c>
      <c r="BK209">
        <v>1.4500000000000001E-2</v>
      </c>
    </row>
    <row r="210" spans="1:63" x14ac:dyDescent="0.25">
      <c r="A210" t="s">
        <v>210</v>
      </c>
      <c r="B210">
        <v>45864</v>
      </c>
      <c r="C210">
        <v>122</v>
      </c>
      <c r="D210">
        <v>8.1999999999999993</v>
      </c>
      <c r="E210">
        <v>999.96</v>
      </c>
      <c r="F210">
        <v>947.7</v>
      </c>
      <c r="G210">
        <v>0</v>
      </c>
      <c r="H210">
        <v>0</v>
      </c>
      <c r="I210">
        <v>5.3E-3</v>
      </c>
      <c r="J210">
        <v>0</v>
      </c>
      <c r="K210">
        <v>1.37E-2</v>
      </c>
      <c r="L210">
        <v>0.9536</v>
      </c>
      <c r="M210">
        <v>2.7400000000000001E-2</v>
      </c>
      <c r="N210">
        <v>0.43020000000000003</v>
      </c>
      <c r="O210">
        <v>5.3E-3</v>
      </c>
      <c r="P210">
        <v>0.1726</v>
      </c>
      <c r="Q210" s="1">
        <v>61441.91</v>
      </c>
      <c r="R210">
        <v>9.0899999999999995E-2</v>
      </c>
      <c r="S210">
        <v>0.1948</v>
      </c>
      <c r="T210">
        <v>0.71430000000000005</v>
      </c>
      <c r="U210">
        <v>10</v>
      </c>
      <c r="V210" s="1">
        <v>64669.7</v>
      </c>
      <c r="W210">
        <v>95.78</v>
      </c>
      <c r="X210" s="1">
        <v>212360.01</v>
      </c>
      <c r="Y210">
        <v>0.88449999999999995</v>
      </c>
      <c r="Z210">
        <v>7.4700000000000003E-2</v>
      </c>
      <c r="AA210">
        <v>4.0800000000000003E-2</v>
      </c>
      <c r="AB210">
        <v>0.11550000000000001</v>
      </c>
      <c r="AC210">
        <v>212.36</v>
      </c>
      <c r="AD210" s="1">
        <v>4892.09</v>
      </c>
      <c r="AE210">
        <v>563.95000000000005</v>
      </c>
      <c r="AF210" s="1">
        <v>181760.03</v>
      </c>
      <c r="AG210">
        <v>392</v>
      </c>
      <c r="AH210" s="1">
        <v>29076</v>
      </c>
      <c r="AI210" s="1">
        <v>49228</v>
      </c>
      <c r="AJ210">
        <v>44.47</v>
      </c>
      <c r="AK210">
        <v>22</v>
      </c>
      <c r="AL210">
        <v>23.61</v>
      </c>
      <c r="AM210">
        <v>4</v>
      </c>
      <c r="AN210">
        <v>0</v>
      </c>
      <c r="AO210">
        <v>1.2255</v>
      </c>
      <c r="AP210" s="1">
        <v>2064.29</v>
      </c>
      <c r="AQ210" s="1">
        <v>2971.56</v>
      </c>
      <c r="AR210" s="1">
        <v>6588.52</v>
      </c>
      <c r="AS210">
        <v>713.67</v>
      </c>
      <c r="AT210">
        <v>125.09</v>
      </c>
      <c r="AU210" s="1">
        <v>12463.13</v>
      </c>
      <c r="AV210" s="1">
        <v>7730.24</v>
      </c>
      <c r="AW210">
        <v>0.51800000000000002</v>
      </c>
      <c r="AX210" s="1">
        <v>4095.13</v>
      </c>
      <c r="AY210">
        <v>0.27439999999999998</v>
      </c>
      <c r="AZ210" s="1">
        <v>1357.57</v>
      </c>
      <c r="BA210">
        <v>9.0999999999999998E-2</v>
      </c>
      <c r="BB210" s="1">
        <v>1740.63</v>
      </c>
      <c r="BC210">
        <v>0.1166</v>
      </c>
      <c r="BD210" s="1">
        <v>14923.57</v>
      </c>
      <c r="BE210" s="1">
        <v>6637.94</v>
      </c>
      <c r="BF210">
        <v>2.0286</v>
      </c>
      <c r="BG210">
        <v>0.55330000000000001</v>
      </c>
      <c r="BH210">
        <v>0.26779999999999998</v>
      </c>
      <c r="BI210">
        <v>0.13539999999999999</v>
      </c>
      <c r="BJ210">
        <v>2.4199999999999999E-2</v>
      </c>
      <c r="BK210">
        <v>1.9400000000000001E-2</v>
      </c>
    </row>
    <row r="211" spans="1:63" x14ac:dyDescent="0.25">
      <c r="A211" t="s">
        <v>211</v>
      </c>
      <c r="B211">
        <v>44073</v>
      </c>
      <c r="C211">
        <v>2</v>
      </c>
      <c r="D211">
        <v>540.78</v>
      </c>
      <c r="E211" s="1">
        <v>1081.56</v>
      </c>
      <c r="F211" s="1">
        <v>1061.05</v>
      </c>
      <c r="G211">
        <v>1.2200000000000001E-2</v>
      </c>
      <c r="H211">
        <v>0</v>
      </c>
      <c r="I211">
        <v>1.04E-2</v>
      </c>
      <c r="J211">
        <v>1.9E-3</v>
      </c>
      <c r="K211">
        <v>3.0099999999999998E-2</v>
      </c>
      <c r="L211">
        <v>0.89739999999999998</v>
      </c>
      <c r="M211">
        <v>4.8000000000000001E-2</v>
      </c>
      <c r="N211">
        <v>4.5400000000000003E-2</v>
      </c>
      <c r="O211">
        <v>7.3000000000000001E-3</v>
      </c>
      <c r="P211">
        <v>0.12280000000000001</v>
      </c>
      <c r="Q211" s="1">
        <v>81244.95</v>
      </c>
      <c r="R211">
        <v>0.16669999999999999</v>
      </c>
      <c r="S211">
        <v>0.1176</v>
      </c>
      <c r="T211">
        <v>0.7157</v>
      </c>
      <c r="U211">
        <v>19</v>
      </c>
      <c r="V211" s="1">
        <v>78111.05</v>
      </c>
      <c r="W211">
        <v>56.92</v>
      </c>
      <c r="X211" s="1">
        <v>418893.33</v>
      </c>
      <c r="Y211">
        <v>0.82979999999999998</v>
      </c>
      <c r="Z211">
        <v>0.13500000000000001</v>
      </c>
      <c r="AA211">
        <v>3.5200000000000002E-2</v>
      </c>
      <c r="AB211">
        <v>0.17019999999999999</v>
      </c>
      <c r="AC211">
        <v>418.89</v>
      </c>
      <c r="AD211" s="1">
        <v>15263.85</v>
      </c>
      <c r="AE211" s="1">
        <v>1215.6099999999999</v>
      </c>
      <c r="AF211" s="1">
        <v>362236.58</v>
      </c>
      <c r="AG211">
        <v>594</v>
      </c>
      <c r="AH211" s="1">
        <v>59858</v>
      </c>
      <c r="AI211" s="1">
        <v>112317</v>
      </c>
      <c r="AJ211">
        <v>106.15</v>
      </c>
      <c r="AK211">
        <v>30.53</v>
      </c>
      <c r="AL211">
        <v>54.59</v>
      </c>
      <c r="AM211">
        <v>5</v>
      </c>
      <c r="AN211">
        <v>0</v>
      </c>
      <c r="AO211">
        <v>0.57010000000000005</v>
      </c>
      <c r="AP211" s="1">
        <v>2752.51</v>
      </c>
      <c r="AQ211" s="1">
        <v>1946.36</v>
      </c>
      <c r="AR211" s="1">
        <v>10822.04</v>
      </c>
      <c r="AS211" s="1">
        <v>1184.8599999999999</v>
      </c>
      <c r="AT211" s="1">
        <v>2685.58</v>
      </c>
      <c r="AU211" s="1">
        <v>19391.349999999999</v>
      </c>
      <c r="AV211" s="1">
        <v>2666.28</v>
      </c>
      <c r="AW211">
        <v>0.1177</v>
      </c>
      <c r="AX211" s="1">
        <v>14366.9</v>
      </c>
      <c r="AY211">
        <v>0.63439999999999996</v>
      </c>
      <c r="AZ211" s="1">
        <v>4893.6400000000003</v>
      </c>
      <c r="BA211">
        <v>0.21609999999999999</v>
      </c>
      <c r="BB211">
        <v>718.23</v>
      </c>
      <c r="BC211">
        <v>3.1699999999999999E-2</v>
      </c>
      <c r="BD211" s="1">
        <v>22645.05</v>
      </c>
      <c r="BE211" s="1">
        <v>1218.07</v>
      </c>
      <c r="BF211">
        <v>8.6400000000000005E-2</v>
      </c>
      <c r="BG211">
        <v>0.62</v>
      </c>
      <c r="BH211">
        <v>0.22009999999999999</v>
      </c>
      <c r="BI211">
        <v>0.12559999999999999</v>
      </c>
      <c r="BJ211">
        <v>1.9300000000000001E-2</v>
      </c>
      <c r="BK211">
        <v>1.4999999999999999E-2</v>
      </c>
    </row>
    <row r="212" spans="1:63" x14ac:dyDescent="0.25">
      <c r="A212" t="s">
        <v>212</v>
      </c>
      <c r="B212">
        <v>45393</v>
      </c>
      <c r="C212">
        <v>40</v>
      </c>
      <c r="D212">
        <v>63.9</v>
      </c>
      <c r="E212" s="1">
        <v>2555.84</v>
      </c>
      <c r="F212" s="1">
        <v>2433.9699999999998</v>
      </c>
      <c r="G212">
        <v>2.0500000000000001E-2</v>
      </c>
      <c r="H212">
        <v>4.0000000000000002E-4</v>
      </c>
      <c r="I212">
        <v>5.7999999999999996E-3</v>
      </c>
      <c r="J212">
        <v>2.0999999999999999E-3</v>
      </c>
      <c r="K212">
        <v>2.5100000000000001E-2</v>
      </c>
      <c r="L212">
        <v>0.90590000000000004</v>
      </c>
      <c r="M212">
        <v>4.0300000000000002E-2</v>
      </c>
      <c r="N212">
        <v>5.0900000000000001E-2</v>
      </c>
      <c r="O212">
        <v>9.7000000000000003E-3</v>
      </c>
      <c r="P212">
        <v>0.1004</v>
      </c>
      <c r="Q212" s="1">
        <v>75090.679999999993</v>
      </c>
      <c r="R212">
        <v>8.6400000000000005E-2</v>
      </c>
      <c r="S212">
        <v>0.16669999999999999</v>
      </c>
      <c r="T212">
        <v>0.74690000000000001</v>
      </c>
      <c r="U212">
        <v>14</v>
      </c>
      <c r="V212" s="1">
        <v>103586.4</v>
      </c>
      <c r="W212">
        <v>180.06</v>
      </c>
      <c r="X212" s="1">
        <v>229721.14</v>
      </c>
      <c r="Y212">
        <v>0.87509999999999999</v>
      </c>
      <c r="Z212">
        <v>8.9700000000000002E-2</v>
      </c>
      <c r="AA212">
        <v>3.5299999999999998E-2</v>
      </c>
      <c r="AB212">
        <v>0.1249</v>
      </c>
      <c r="AC212">
        <v>229.72</v>
      </c>
      <c r="AD212" s="1">
        <v>8993.3799999999992</v>
      </c>
      <c r="AE212">
        <v>949.05</v>
      </c>
      <c r="AF212" s="1">
        <v>226093.96</v>
      </c>
      <c r="AG212">
        <v>503</v>
      </c>
      <c r="AH212" s="1">
        <v>69900</v>
      </c>
      <c r="AI212" s="1">
        <v>129396</v>
      </c>
      <c r="AJ212">
        <v>83.65</v>
      </c>
      <c r="AK212">
        <v>35.57</v>
      </c>
      <c r="AL212">
        <v>56.59</v>
      </c>
      <c r="AM212">
        <v>5.2</v>
      </c>
      <c r="AN212" s="1">
        <v>2292.3000000000002</v>
      </c>
      <c r="AO212">
        <v>0.81850000000000001</v>
      </c>
      <c r="AP212" s="1">
        <v>1723.9</v>
      </c>
      <c r="AQ212" s="1">
        <v>2393.61</v>
      </c>
      <c r="AR212" s="1">
        <v>7775.62</v>
      </c>
      <c r="AS212">
        <v>929.34</v>
      </c>
      <c r="AT212">
        <v>472.5</v>
      </c>
      <c r="AU212" s="1">
        <v>13294.98</v>
      </c>
      <c r="AV212" s="1">
        <v>3554.15</v>
      </c>
      <c r="AW212">
        <v>0.23710000000000001</v>
      </c>
      <c r="AX212" s="1">
        <v>10301.43</v>
      </c>
      <c r="AY212">
        <v>0.68730000000000002</v>
      </c>
      <c r="AZ212">
        <v>559.37</v>
      </c>
      <c r="BA212">
        <v>3.73E-2</v>
      </c>
      <c r="BB212">
        <v>572.64</v>
      </c>
      <c r="BC212">
        <v>3.8199999999999998E-2</v>
      </c>
      <c r="BD212" s="1">
        <v>14987.59</v>
      </c>
      <c r="BE212" s="1">
        <v>2008.94</v>
      </c>
      <c r="BF212">
        <v>0.24629999999999999</v>
      </c>
      <c r="BG212">
        <v>0.56730000000000003</v>
      </c>
      <c r="BH212">
        <v>0.248</v>
      </c>
      <c r="BI212">
        <v>0.1285</v>
      </c>
      <c r="BJ212">
        <v>3.6499999999999998E-2</v>
      </c>
      <c r="BK212">
        <v>1.9699999999999999E-2</v>
      </c>
    </row>
    <row r="213" spans="1:63" x14ac:dyDescent="0.25">
      <c r="A213" t="s">
        <v>213</v>
      </c>
      <c r="B213">
        <v>49619</v>
      </c>
      <c r="C213">
        <v>39</v>
      </c>
      <c r="D213">
        <v>16.87</v>
      </c>
      <c r="E213">
        <v>657.83</v>
      </c>
      <c r="F213">
        <v>522.63</v>
      </c>
      <c r="G213">
        <v>0</v>
      </c>
      <c r="H213">
        <v>0</v>
      </c>
      <c r="I213">
        <v>0</v>
      </c>
      <c r="J213">
        <v>0</v>
      </c>
      <c r="K213">
        <v>1.5299999999999999E-2</v>
      </c>
      <c r="L213">
        <v>0.97130000000000005</v>
      </c>
      <c r="M213">
        <v>1.34E-2</v>
      </c>
      <c r="N213">
        <v>0.64559999999999995</v>
      </c>
      <c r="O213">
        <v>0</v>
      </c>
      <c r="P213">
        <v>0.14799999999999999</v>
      </c>
      <c r="Q213" s="1">
        <v>40936.839999999997</v>
      </c>
      <c r="R213">
        <v>0.50980000000000003</v>
      </c>
      <c r="S213">
        <v>0.17649999999999999</v>
      </c>
      <c r="T213">
        <v>0.31369999999999998</v>
      </c>
      <c r="U213">
        <v>6</v>
      </c>
      <c r="V213" s="1">
        <v>70806.600000000006</v>
      </c>
      <c r="W213">
        <v>103.8</v>
      </c>
      <c r="X213" s="1">
        <v>138011.69</v>
      </c>
      <c r="Y213">
        <v>0.66549999999999998</v>
      </c>
      <c r="Z213">
        <v>0.1099</v>
      </c>
      <c r="AA213">
        <v>0.22459999999999999</v>
      </c>
      <c r="AB213">
        <v>0.33450000000000002</v>
      </c>
      <c r="AC213">
        <v>138.01</v>
      </c>
      <c r="AD213" s="1">
        <v>3316.57</v>
      </c>
      <c r="AE213">
        <v>349.2</v>
      </c>
      <c r="AF213" s="1">
        <v>132656.79</v>
      </c>
      <c r="AG213">
        <v>172</v>
      </c>
      <c r="AH213" s="1">
        <v>33771</v>
      </c>
      <c r="AI213" s="1">
        <v>57919</v>
      </c>
      <c r="AJ213">
        <v>29.44</v>
      </c>
      <c r="AK213">
        <v>22.03</v>
      </c>
      <c r="AL213">
        <v>25.12</v>
      </c>
      <c r="AM213">
        <v>4.87</v>
      </c>
      <c r="AN213">
        <v>0</v>
      </c>
      <c r="AO213">
        <v>0.68059999999999998</v>
      </c>
      <c r="AP213" s="1">
        <v>2408.14</v>
      </c>
      <c r="AQ213" s="1">
        <v>2631</v>
      </c>
      <c r="AR213" s="1">
        <v>8161.05</v>
      </c>
      <c r="AS213">
        <v>595.59</v>
      </c>
      <c r="AT213">
        <v>453.75</v>
      </c>
      <c r="AU213" s="1">
        <v>14249.54</v>
      </c>
      <c r="AV213" s="1">
        <v>10121.34</v>
      </c>
      <c r="AW213">
        <v>0.61709999999999998</v>
      </c>
      <c r="AX213" s="1">
        <v>3139.64</v>
      </c>
      <c r="AY213">
        <v>0.19139999999999999</v>
      </c>
      <c r="AZ213" s="1">
        <v>1644.17</v>
      </c>
      <c r="BA213">
        <v>0.1002</v>
      </c>
      <c r="BB213" s="1">
        <v>1496.48</v>
      </c>
      <c r="BC213">
        <v>9.1200000000000003E-2</v>
      </c>
      <c r="BD213" s="1">
        <v>16401.63</v>
      </c>
      <c r="BE213" s="1">
        <v>6593.01</v>
      </c>
      <c r="BF213">
        <v>2.2124000000000001</v>
      </c>
      <c r="BG213">
        <v>0.4249</v>
      </c>
      <c r="BH213">
        <v>0.21249999999999999</v>
      </c>
      <c r="BI213">
        <v>0.33029999999999998</v>
      </c>
      <c r="BJ213">
        <v>2.4799999999999999E-2</v>
      </c>
      <c r="BK213">
        <v>7.6E-3</v>
      </c>
    </row>
    <row r="214" spans="1:63" x14ac:dyDescent="0.25">
      <c r="A214" t="s">
        <v>214</v>
      </c>
      <c r="B214">
        <v>50013</v>
      </c>
      <c r="C214">
        <v>33</v>
      </c>
      <c r="D214">
        <v>124.48</v>
      </c>
      <c r="E214" s="1">
        <v>4107.76</v>
      </c>
      <c r="F214" s="1">
        <v>3903.53</v>
      </c>
      <c r="G214">
        <v>2.3599999999999999E-2</v>
      </c>
      <c r="H214">
        <v>8.0000000000000004E-4</v>
      </c>
      <c r="I214">
        <v>3.2300000000000002E-2</v>
      </c>
      <c r="J214">
        <v>1.5E-3</v>
      </c>
      <c r="K214">
        <v>1.0500000000000001E-2</v>
      </c>
      <c r="L214">
        <v>0.90010000000000001</v>
      </c>
      <c r="M214">
        <v>3.1300000000000001E-2</v>
      </c>
      <c r="N214">
        <v>0.2064</v>
      </c>
      <c r="O214">
        <v>1.1900000000000001E-2</v>
      </c>
      <c r="P214">
        <v>0.14610000000000001</v>
      </c>
      <c r="Q214" s="1">
        <v>69991.5</v>
      </c>
      <c r="R214">
        <v>0.14849999999999999</v>
      </c>
      <c r="S214">
        <v>0.17030000000000001</v>
      </c>
      <c r="T214">
        <v>0.68120000000000003</v>
      </c>
      <c r="U214">
        <v>27</v>
      </c>
      <c r="V214" s="1">
        <v>90229.22</v>
      </c>
      <c r="W214">
        <v>148.22999999999999</v>
      </c>
      <c r="X214" s="1">
        <v>233169.86</v>
      </c>
      <c r="Y214">
        <v>0.74150000000000005</v>
      </c>
      <c r="Z214">
        <v>0.18010000000000001</v>
      </c>
      <c r="AA214">
        <v>7.85E-2</v>
      </c>
      <c r="AB214">
        <v>0.25850000000000001</v>
      </c>
      <c r="AC214">
        <v>233.17</v>
      </c>
      <c r="AD214" s="1">
        <v>7525.75</v>
      </c>
      <c r="AE214">
        <v>810.95</v>
      </c>
      <c r="AF214" s="1">
        <v>194523.98</v>
      </c>
      <c r="AG214">
        <v>434</v>
      </c>
      <c r="AH214" s="1">
        <v>43107</v>
      </c>
      <c r="AI214" s="1">
        <v>77123</v>
      </c>
      <c r="AJ214">
        <v>39.590000000000003</v>
      </c>
      <c r="AK214">
        <v>31.65</v>
      </c>
      <c r="AL214">
        <v>31.66</v>
      </c>
      <c r="AM214">
        <v>0.6</v>
      </c>
      <c r="AN214">
        <v>0</v>
      </c>
      <c r="AO214">
        <v>0.75649999999999995</v>
      </c>
      <c r="AP214" s="1">
        <v>1386.19</v>
      </c>
      <c r="AQ214" s="1">
        <v>1854.11</v>
      </c>
      <c r="AR214" s="1">
        <v>7136.74</v>
      </c>
      <c r="AS214">
        <v>731.86</v>
      </c>
      <c r="AT214">
        <v>376.09</v>
      </c>
      <c r="AU214" s="1">
        <v>11484.99</v>
      </c>
      <c r="AV214" s="1">
        <v>4440.1899999999996</v>
      </c>
      <c r="AW214">
        <v>0.3679</v>
      </c>
      <c r="AX214" s="1">
        <v>6352.99</v>
      </c>
      <c r="AY214">
        <v>0.52639999999999998</v>
      </c>
      <c r="AZ214">
        <v>386.5</v>
      </c>
      <c r="BA214">
        <v>3.2000000000000001E-2</v>
      </c>
      <c r="BB214">
        <v>888.37</v>
      </c>
      <c r="BC214">
        <v>7.3599999999999999E-2</v>
      </c>
      <c r="BD214" s="1">
        <v>12068.05</v>
      </c>
      <c r="BE214" s="1">
        <v>2801.57</v>
      </c>
      <c r="BF214">
        <v>0.45950000000000002</v>
      </c>
      <c r="BG214">
        <v>0.61319999999999997</v>
      </c>
      <c r="BH214">
        <v>0.25569999999999998</v>
      </c>
      <c r="BI214">
        <v>9.3299999999999994E-2</v>
      </c>
      <c r="BJ214">
        <v>2.58E-2</v>
      </c>
      <c r="BK214">
        <v>1.2E-2</v>
      </c>
    </row>
    <row r="215" spans="1:63" x14ac:dyDescent="0.25">
      <c r="A215" t="s">
        <v>215</v>
      </c>
      <c r="B215">
        <v>50559</v>
      </c>
      <c r="C215">
        <v>53</v>
      </c>
      <c r="D215">
        <v>18.39</v>
      </c>
      <c r="E215">
        <v>974.57</v>
      </c>
      <c r="F215" s="1">
        <v>1044.8399999999999</v>
      </c>
      <c r="G215">
        <v>6.7000000000000002E-3</v>
      </c>
      <c r="H215">
        <v>1E-3</v>
      </c>
      <c r="I215">
        <v>1.15E-2</v>
      </c>
      <c r="J215">
        <v>1E-3</v>
      </c>
      <c r="K215">
        <v>4.7800000000000002E-2</v>
      </c>
      <c r="L215">
        <v>0.90720000000000001</v>
      </c>
      <c r="M215">
        <v>2.4899999999999999E-2</v>
      </c>
      <c r="N215">
        <v>0.2009</v>
      </c>
      <c r="O215">
        <v>1.14E-2</v>
      </c>
      <c r="P215">
        <v>0.1043</v>
      </c>
      <c r="Q215" s="1">
        <v>59470.58</v>
      </c>
      <c r="R215">
        <v>0.13039999999999999</v>
      </c>
      <c r="S215">
        <v>0.18479999999999999</v>
      </c>
      <c r="T215">
        <v>0.68479999999999996</v>
      </c>
      <c r="U215">
        <v>8</v>
      </c>
      <c r="V215" s="1">
        <v>64007.38</v>
      </c>
      <c r="W215">
        <v>116.38</v>
      </c>
      <c r="X215" s="1">
        <v>181436.6</v>
      </c>
      <c r="Y215">
        <v>0.87270000000000003</v>
      </c>
      <c r="Z215">
        <v>9.0700000000000003E-2</v>
      </c>
      <c r="AA215">
        <v>3.6600000000000001E-2</v>
      </c>
      <c r="AB215">
        <v>0.1273</v>
      </c>
      <c r="AC215">
        <v>181.44</v>
      </c>
      <c r="AD215" s="1">
        <v>5667.42</v>
      </c>
      <c r="AE215">
        <v>742.67</v>
      </c>
      <c r="AF215" s="1">
        <v>143338.04999999999</v>
      </c>
      <c r="AG215">
        <v>230</v>
      </c>
      <c r="AH215" s="1">
        <v>36777</v>
      </c>
      <c r="AI215" s="1">
        <v>62910</v>
      </c>
      <c r="AJ215">
        <v>54.85</v>
      </c>
      <c r="AK215">
        <v>30.2</v>
      </c>
      <c r="AL215">
        <v>31.68</v>
      </c>
      <c r="AM215">
        <v>4.9000000000000004</v>
      </c>
      <c r="AN215">
        <v>745.32</v>
      </c>
      <c r="AO215">
        <v>1.0893999999999999</v>
      </c>
      <c r="AP215" s="1">
        <v>1458.05</v>
      </c>
      <c r="AQ215" s="1">
        <v>1728.69</v>
      </c>
      <c r="AR215" s="1">
        <v>7053.8</v>
      </c>
      <c r="AS215">
        <v>446.32</v>
      </c>
      <c r="AT215">
        <v>244.43</v>
      </c>
      <c r="AU215" s="1">
        <v>10931.29</v>
      </c>
      <c r="AV215" s="1">
        <v>6050.99</v>
      </c>
      <c r="AW215">
        <v>0.4415</v>
      </c>
      <c r="AX215" s="1">
        <v>4867.17</v>
      </c>
      <c r="AY215">
        <v>0.35520000000000002</v>
      </c>
      <c r="AZ215" s="1">
        <v>1886.17</v>
      </c>
      <c r="BA215">
        <v>0.1376</v>
      </c>
      <c r="BB215">
        <v>899.72</v>
      </c>
      <c r="BC215">
        <v>6.5699999999999995E-2</v>
      </c>
      <c r="BD215" s="1">
        <v>13704.05</v>
      </c>
      <c r="BE215" s="1">
        <v>6673.59</v>
      </c>
      <c r="BF215">
        <v>1.5911999999999999</v>
      </c>
      <c r="BG215">
        <v>0.57669999999999999</v>
      </c>
      <c r="BH215">
        <v>0.2165</v>
      </c>
      <c r="BI215">
        <v>0.15359999999999999</v>
      </c>
      <c r="BJ215">
        <v>4.3799999999999999E-2</v>
      </c>
      <c r="BK215">
        <v>9.4999999999999998E-3</v>
      </c>
    </row>
    <row r="216" spans="1:63" x14ac:dyDescent="0.25">
      <c r="A216" t="s">
        <v>216</v>
      </c>
      <c r="B216">
        <v>47266</v>
      </c>
      <c r="C216">
        <v>112</v>
      </c>
      <c r="D216">
        <v>11.47</v>
      </c>
      <c r="E216" s="1">
        <v>1284.27</v>
      </c>
      <c r="F216" s="1">
        <v>1295.23</v>
      </c>
      <c r="G216">
        <v>0</v>
      </c>
      <c r="H216">
        <v>0</v>
      </c>
      <c r="I216">
        <v>7.7000000000000002E-3</v>
      </c>
      <c r="J216">
        <v>2.3E-3</v>
      </c>
      <c r="K216">
        <v>2.7799999999999998E-2</v>
      </c>
      <c r="L216">
        <v>0.93130000000000002</v>
      </c>
      <c r="M216">
        <v>3.09E-2</v>
      </c>
      <c r="N216">
        <v>0.29010000000000002</v>
      </c>
      <c r="O216">
        <v>0</v>
      </c>
      <c r="P216">
        <v>0.13900000000000001</v>
      </c>
      <c r="Q216" s="1">
        <v>56373.21</v>
      </c>
      <c r="R216">
        <v>0.23330000000000001</v>
      </c>
      <c r="S216">
        <v>0.23330000000000001</v>
      </c>
      <c r="T216">
        <v>0.5333</v>
      </c>
      <c r="U216">
        <v>11</v>
      </c>
      <c r="V216" s="1">
        <v>85916.36</v>
      </c>
      <c r="W216">
        <v>110.99</v>
      </c>
      <c r="X216" s="1">
        <v>184875.97</v>
      </c>
      <c r="Y216">
        <v>0.88480000000000003</v>
      </c>
      <c r="Z216">
        <v>4.7699999999999999E-2</v>
      </c>
      <c r="AA216">
        <v>6.7500000000000004E-2</v>
      </c>
      <c r="AB216">
        <v>0.1152</v>
      </c>
      <c r="AC216">
        <v>184.88</v>
      </c>
      <c r="AD216" s="1">
        <v>4330.7700000000004</v>
      </c>
      <c r="AE216">
        <v>569.55999999999995</v>
      </c>
      <c r="AF216" s="1">
        <v>195405.76</v>
      </c>
      <c r="AG216">
        <v>437</v>
      </c>
      <c r="AH216" s="1">
        <v>39769</v>
      </c>
      <c r="AI216" s="1">
        <v>61118</v>
      </c>
      <c r="AJ216">
        <v>30.45</v>
      </c>
      <c r="AK216">
        <v>22.96</v>
      </c>
      <c r="AL216">
        <v>22.06</v>
      </c>
      <c r="AM216">
        <v>3.95</v>
      </c>
      <c r="AN216" s="1">
        <v>1609.33</v>
      </c>
      <c r="AO216">
        <v>1.2912999999999999</v>
      </c>
      <c r="AP216" s="1">
        <v>1559.14</v>
      </c>
      <c r="AQ216" s="1">
        <v>2939.8</v>
      </c>
      <c r="AR216" s="1">
        <v>6420.67</v>
      </c>
      <c r="AS216">
        <v>460.13</v>
      </c>
      <c r="AT216">
        <v>400.41</v>
      </c>
      <c r="AU216" s="1">
        <v>11780.15</v>
      </c>
      <c r="AV216" s="1">
        <v>5077.18</v>
      </c>
      <c r="AW216">
        <v>0.40379999999999999</v>
      </c>
      <c r="AX216" s="1">
        <v>5159.6899999999996</v>
      </c>
      <c r="AY216">
        <v>0.4103</v>
      </c>
      <c r="AZ216" s="1">
        <v>1304.55</v>
      </c>
      <c r="BA216">
        <v>0.1037</v>
      </c>
      <c r="BB216" s="1">
        <v>1032.72</v>
      </c>
      <c r="BC216">
        <v>8.2100000000000006E-2</v>
      </c>
      <c r="BD216" s="1">
        <v>12574.14</v>
      </c>
      <c r="BE216" s="1">
        <v>4370.75</v>
      </c>
      <c r="BF216">
        <v>1.1103000000000001</v>
      </c>
      <c r="BG216">
        <v>0.53879999999999995</v>
      </c>
      <c r="BH216">
        <v>0.23680000000000001</v>
      </c>
      <c r="BI216">
        <v>0.15870000000000001</v>
      </c>
      <c r="BJ216">
        <v>5.6500000000000002E-2</v>
      </c>
      <c r="BK216">
        <v>9.1000000000000004E-3</v>
      </c>
    </row>
    <row r="217" spans="1:63" x14ac:dyDescent="0.25">
      <c r="A217" t="s">
        <v>217</v>
      </c>
      <c r="B217">
        <v>45401</v>
      </c>
      <c r="C217">
        <v>164</v>
      </c>
      <c r="D217">
        <v>11.56</v>
      </c>
      <c r="E217" s="1">
        <v>1896.08</v>
      </c>
      <c r="F217" s="1">
        <v>1858.34</v>
      </c>
      <c r="G217">
        <v>1.6000000000000001E-3</v>
      </c>
      <c r="H217">
        <v>5.0000000000000001E-4</v>
      </c>
      <c r="I217">
        <v>4.7999999999999996E-3</v>
      </c>
      <c r="J217">
        <v>0</v>
      </c>
      <c r="K217">
        <v>1.4E-2</v>
      </c>
      <c r="L217">
        <v>0.94240000000000002</v>
      </c>
      <c r="M217">
        <v>3.6600000000000001E-2</v>
      </c>
      <c r="N217">
        <v>0.57679999999999998</v>
      </c>
      <c r="O217">
        <v>6.9999999999999999E-4</v>
      </c>
      <c r="P217">
        <v>0.1323</v>
      </c>
      <c r="Q217" s="1">
        <v>54935.68</v>
      </c>
      <c r="R217">
        <v>0.26169999999999999</v>
      </c>
      <c r="S217">
        <v>0.255</v>
      </c>
      <c r="T217">
        <v>0.48320000000000002</v>
      </c>
      <c r="U217">
        <v>18</v>
      </c>
      <c r="V217" s="1">
        <v>77769.94</v>
      </c>
      <c r="W217">
        <v>104.23</v>
      </c>
      <c r="X217" s="1">
        <v>110690.01</v>
      </c>
      <c r="Y217">
        <v>0.84470000000000001</v>
      </c>
      <c r="Z217">
        <v>7.4099999999999999E-2</v>
      </c>
      <c r="AA217">
        <v>8.1199999999999994E-2</v>
      </c>
      <c r="AB217">
        <v>0.15529999999999999</v>
      </c>
      <c r="AC217">
        <v>110.69</v>
      </c>
      <c r="AD217" s="1">
        <v>2484.79</v>
      </c>
      <c r="AE217">
        <v>288.33</v>
      </c>
      <c r="AF217" s="1">
        <v>99880.35</v>
      </c>
      <c r="AG217">
        <v>81</v>
      </c>
      <c r="AH217" s="1">
        <v>29385</v>
      </c>
      <c r="AI217" s="1">
        <v>44278</v>
      </c>
      <c r="AJ217">
        <v>25.4</v>
      </c>
      <c r="AK217">
        <v>22</v>
      </c>
      <c r="AL217">
        <v>24.32</v>
      </c>
      <c r="AM217">
        <v>4</v>
      </c>
      <c r="AN217" s="1">
        <v>1183.2</v>
      </c>
      <c r="AO217">
        <v>1.7551000000000001</v>
      </c>
      <c r="AP217" s="1">
        <v>1828.5</v>
      </c>
      <c r="AQ217" s="1">
        <v>2623.78</v>
      </c>
      <c r="AR217" s="1">
        <v>8780.4599999999991</v>
      </c>
      <c r="AS217">
        <v>452.86</v>
      </c>
      <c r="AT217">
        <v>0</v>
      </c>
      <c r="AU217" s="1">
        <v>13685.6</v>
      </c>
      <c r="AV217" s="1">
        <v>9455.1299999999992</v>
      </c>
      <c r="AW217">
        <v>0.61229999999999996</v>
      </c>
      <c r="AX217" s="1">
        <v>3339.07</v>
      </c>
      <c r="AY217">
        <v>0.2162</v>
      </c>
      <c r="AZ217" s="1">
        <v>1092.23</v>
      </c>
      <c r="BA217">
        <v>7.0699999999999999E-2</v>
      </c>
      <c r="BB217" s="1">
        <v>1556.65</v>
      </c>
      <c r="BC217">
        <v>0.1008</v>
      </c>
      <c r="BD217" s="1">
        <v>15443.08</v>
      </c>
      <c r="BE217" s="1">
        <v>8386.76</v>
      </c>
      <c r="BF217">
        <v>4.2851999999999997</v>
      </c>
      <c r="BG217">
        <v>0.52510000000000001</v>
      </c>
      <c r="BH217">
        <v>0.26469999999999999</v>
      </c>
      <c r="BI217">
        <v>0.10929999999999999</v>
      </c>
      <c r="BJ217">
        <v>9.3700000000000006E-2</v>
      </c>
      <c r="BK217">
        <v>7.1999999999999998E-3</v>
      </c>
    </row>
    <row r="218" spans="1:63" x14ac:dyDescent="0.25">
      <c r="A218" t="s">
        <v>218</v>
      </c>
      <c r="B218">
        <v>46235</v>
      </c>
      <c r="C218">
        <v>45</v>
      </c>
      <c r="D218">
        <v>40.19</v>
      </c>
      <c r="E218" s="1">
        <v>1808.47</v>
      </c>
      <c r="F218" s="1">
        <v>1524.47</v>
      </c>
      <c r="G218">
        <v>4.5999999999999999E-3</v>
      </c>
      <c r="H218">
        <v>1.2999999999999999E-3</v>
      </c>
      <c r="I218">
        <v>1.11E-2</v>
      </c>
      <c r="J218">
        <v>6.9999999999999999E-4</v>
      </c>
      <c r="K218">
        <v>3.61E-2</v>
      </c>
      <c r="L218">
        <v>0.90890000000000004</v>
      </c>
      <c r="M218">
        <v>3.7400000000000003E-2</v>
      </c>
      <c r="N218">
        <v>0.39560000000000001</v>
      </c>
      <c r="O218">
        <v>2.5999999999999999E-3</v>
      </c>
      <c r="P218">
        <v>0.1686</v>
      </c>
      <c r="Q218" s="1">
        <v>61353.63</v>
      </c>
      <c r="R218">
        <v>0.29809999999999998</v>
      </c>
      <c r="S218">
        <v>0.1731</v>
      </c>
      <c r="T218">
        <v>0.52880000000000005</v>
      </c>
      <c r="U218">
        <v>9</v>
      </c>
      <c r="V218" s="1">
        <v>91893.33</v>
      </c>
      <c r="W218">
        <v>196.08</v>
      </c>
      <c r="X218" s="1">
        <v>166453.17000000001</v>
      </c>
      <c r="Y218">
        <v>0.8246</v>
      </c>
      <c r="Z218">
        <v>0.13059999999999999</v>
      </c>
      <c r="AA218">
        <v>4.48E-2</v>
      </c>
      <c r="AB218">
        <v>0.1754</v>
      </c>
      <c r="AC218">
        <v>166.45</v>
      </c>
      <c r="AD218" s="1">
        <v>5802.49</v>
      </c>
      <c r="AE218">
        <v>730.11</v>
      </c>
      <c r="AF218" s="1">
        <v>162223.81</v>
      </c>
      <c r="AG218">
        <v>310</v>
      </c>
      <c r="AH218" s="1">
        <v>41202</v>
      </c>
      <c r="AI218" s="1">
        <v>62735</v>
      </c>
      <c r="AJ218">
        <v>41.38</v>
      </c>
      <c r="AK218">
        <v>34.39</v>
      </c>
      <c r="AL218">
        <v>35.57</v>
      </c>
      <c r="AM218">
        <v>6.2</v>
      </c>
      <c r="AN218">
        <v>0</v>
      </c>
      <c r="AO218">
        <v>0.91659999999999997</v>
      </c>
      <c r="AP218" s="1">
        <v>1139.67</v>
      </c>
      <c r="AQ218" s="1">
        <v>1847.94</v>
      </c>
      <c r="AR218" s="1">
        <v>6453.37</v>
      </c>
      <c r="AS218">
        <v>377.53</v>
      </c>
      <c r="AT218">
        <v>195.05</v>
      </c>
      <c r="AU218" s="1">
        <v>10013.549999999999</v>
      </c>
      <c r="AV218" s="1">
        <v>5179.78</v>
      </c>
      <c r="AW218">
        <v>0.41410000000000002</v>
      </c>
      <c r="AX218" s="1">
        <v>5795.82</v>
      </c>
      <c r="AY218">
        <v>0.46329999999999999</v>
      </c>
      <c r="AZ218">
        <v>616.34</v>
      </c>
      <c r="BA218">
        <v>4.9299999999999997E-2</v>
      </c>
      <c r="BB218">
        <v>917.55</v>
      </c>
      <c r="BC218">
        <v>7.3300000000000004E-2</v>
      </c>
      <c r="BD218" s="1">
        <v>12509.49</v>
      </c>
      <c r="BE218" s="1">
        <v>2664.3</v>
      </c>
      <c r="BF218">
        <v>0.63580000000000003</v>
      </c>
      <c r="BG218">
        <v>0.58640000000000003</v>
      </c>
      <c r="BH218">
        <v>0.24399999999999999</v>
      </c>
      <c r="BI218">
        <v>0.1208</v>
      </c>
      <c r="BJ218">
        <v>3.0200000000000001E-2</v>
      </c>
      <c r="BK218">
        <v>1.8599999999999998E-2</v>
      </c>
    </row>
    <row r="219" spans="1:63" x14ac:dyDescent="0.25">
      <c r="A219" t="s">
        <v>219</v>
      </c>
      <c r="B219">
        <v>44099</v>
      </c>
      <c r="C219">
        <v>127</v>
      </c>
      <c r="D219">
        <v>22.28</v>
      </c>
      <c r="E219" s="1">
        <v>2829.66</v>
      </c>
      <c r="F219" s="1">
        <v>2386.0100000000002</v>
      </c>
      <c r="G219">
        <v>7.1000000000000004E-3</v>
      </c>
      <c r="H219">
        <v>8.0000000000000004E-4</v>
      </c>
      <c r="I219">
        <v>1.01E-2</v>
      </c>
      <c r="J219">
        <v>1.6999999999999999E-3</v>
      </c>
      <c r="K219">
        <v>1.47E-2</v>
      </c>
      <c r="L219">
        <v>0.93920000000000003</v>
      </c>
      <c r="M219">
        <v>2.64E-2</v>
      </c>
      <c r="N219">
        <v>0.4264</v>
      </c>
      <c r="O219">
        <v>6.0000000000000001E-3</v>
      </c>
      <c r="P219">
        <v>0.1341</v>
      </c>
      <c r="Q219" s="1">
        <v>60124.85</v>
      </c>
      <c r="R219">
        <v>0.13769999999999999</v>
      </c>
      <c r="S219">
        <v>0.21560000000000001</v>
      </c>
      <c r="T219">
        <v>0.64670000000000005</v>
      </c>
      <c r="U219">
        <v>18</v>
      </c>
      <c r="V219" s="1">
        <v>82478.44</v>
      </c>
      <c r="W219">
        <v>155.69</v>
      </c>
      <c r="X219" s="1">
        <v>187438.03</v>
      </c>
      <c r="Y219">
        <v>0.72560000000000002</v>
      </c>
      <c r="Z219">
        <v>0.21709999999999999</v>
      </c>
      <c r="AA219">
        <v>5.7200000000000001E-2</v>
      </c>
      <c r="AB219">
        <v>0.27439999999999998</v>
      </c>
      <c r="AC219">
        <v>187.44</v>
      </c>
      <c r="AD219" s="1">
        <v>4619.9799999999996</v>
      </c>
      <c r="AE219">
        <v>593.53</v>
      </c>
      <c r="AF219" s="1">
        <v>164334.29999999999</v>
      </c>
      <c r="AG219">
        <v>322</v>
      </c>
      <c r="AH219" s="1">
        <v>30806</v>
      </c>
      <c r="AI219" s="1">
        <v>48529</v>
      </c>
      <c r="AJ219">
        <v>34.56</v>
      </c>
      <c r="AK219">
        <v>23.16</v>
      </c>
      <c r="AL219">
        <v>27.01</v>
      </c>
      <c r="AM219">
        <v>3.7</v>
      </c>
      <c r="AN219">
        <v>837.3</v>
      </c>
      <c r="AO219">
        <v>1.1501999999999999</v>
      </c>
      <c r="AP219" s="1">
        <v>1803.02</v>
      </c>
      <c r="AQ219" s="1">
        <v>2006.77</v>
      </c>
      <c r="AR219" s="1">
        <v>8002.47</v>
      </c>
      <c r="AS219">
        <v>549.5</v>
      </c>
      <c r="AT219">
        <v>389.14</v>
      </c>
      <c r="AU219" s="1">
        <v>12750.91</v>
      </c>
      <c r="AV219" s="1">
        <v>6757.08</v>
      </c>
      <c r="AW219">
        <v>0.46439999999999998</v>
      </c>
      <c r="AX219" s="1">
        <v>5815.66</v>
      </c>
      <c r="AY219">
        <v>0.3997</v>
      </c>
      <c r="AZ219">
        <v>605.34</v>
      </c>
      <c r="BA219">
        <v>4.1599999999999998E-2</v>
      </c>
      <c r="BB219" s="1">
        <v>1371.05</v>
      </c>
      <c r="BC219">
        <v>9.4200000000000006E-2</v>
      </c>
      <c r="BD219" s="1">
        <v>14549.13</v>
      </c>
      <c r="BE219" s="1">
        <v>4036.41</v>
      </c>
      <c r="BF219">
        <v>1.2588999999999999</v>
      </c>
      <c r="BG219">
        <v>0.52229999999999999</v>
      </c>
      <c r="BH219">
        <v>0.25209999999999999</v>
      </c>
      <c r="BI219">
        <v>0.19320000000000001</v>
      </c>
      <c r="BJ219">
        <v>2.07E-2</v>
      </c>
      <c r="BK219">
        <v>1.17E-2</v>
      </c>
    </row>
    <row r="220" spans="1:63" x14ac:dyDescent="0.25">
      <c r="A220" t="s">
        <v>220</v>
      </c>
      <c r="B220">
        <v>46979</v>
      </c>
      <c r="C220">
        <v>40</v>
      </c>
      <c r="D220">
        <v>185.5</v>
      </c>
      <c r="E220" s="1">
        <v>7420.06</v>
      </c>
      <c r="F220" s="1">
        <v>5677.58</v>
      </c>
      <c r="G220">
        <v>2.1000000000000001E-2</v>
      </c>
      <c r="H220">
        <v>1.4E-3</v>
      </c>
      <c r="I220">
        <v>0.45279999999999998</v>
      </c>
      <c r="J220">
        <v>1.1000000000000001E-3</v>
      </c>
      <c r="K220">
        <v>9.2299999999999993E-2</v>
      </c>
      <c r="L220">
        <v>0.34260000000000002</v>
      </c>
      <c r="M220">
        <v>8.8900000000000007E-2</v>
      </c>
      <c r="N220">
        <v>0.67710000000000004</v>
      </c>
      <c r="O220">
        <v>0.06</v>
      </c>
      <c r="P220">
        <v>0.18079999999999999</v>
      </c>
      <c r="Q220" s="1">
        <v>68095.42</v>
      </c>
      <c r="R220">
        <v>0.20219999999999999</v>
      </c>
      <c r="S220">
        <v>0.23499999999999999</v>
      </c>
      <c r="T220">
        <v>0.56279999999999997</v>
      </c>
      <c r="U220">
        <v>40</v>
      </c>
      <c r="V220" s="1">
        <v>105335.85</v>
      </c>
      <c r="W220">
        <v>181.35</v>
      </c>
      <c r="X220" s="1">
        <v>152461.62</v>
      </c>
      <c r="Y220">
        <v>0.5625</v>
      </c>
      <c r="Z220">
        <v>0.36570000000000003</v>
      </c>
      <c r="AA220">
        <v>7.17E-2</v>
      </c>
      <c r="AB220">
        <v>0.4375</v>
      </c>
      <c r="AC220">
        <v>152.46</v>
      </c>
      <c r="AD220" s="1">
        <v>5810.67</v>
      </c>
      <c r="AE220">
        <v>356.45</v>
      </c>
      <c r="AF220" s="1">
        <v>121245.19</v>
      </c>
      <c r="AG220">
        <v>136</v>
      </c>
      <c r="AH220" s="1">
        <v>34028</v>
      </c>
      <c r="AI220" s="1">
        <v>44451</v>
      </c>
      <c r="AJ220">
        <v>62.26</v>
      </c>
      <c r="AK220">
        <v>33.33</v>
      </c>
      <c r="AL220">
        <v>40.729999999999997</v>
      </c>
      <c r="AM220">
        <v>4.2</v>
      </c>
      <c r="AN220">
        <v>0</v>
      </c>
      <c r="AO220">
        <v>1.0138</v>
      </c>
      <c r="AP220" s="1">
        <v>1979.68</v>
      </c>
      <c r="AQ220" s="1">
        <v>2500.67</v>
      </c>
      <c r="AR220" s="1">
        <v>7628.49</v>
      </c>
      <c r="AS220">
        <v>991.57</v>
      </c>
      <c r="AT220">
        <v>468.46</v>
      </c>
      <c r="AU220" s="1">
        <v>13568.86</v>
      </c>
      <c r="AV220" s="1">
        <v>8341.51</v>
      </c>
      <c r="AW220">
        <v>0.4768</v>
      </c>
      <c r="AX220" s="1">
        <v>6446.44</v>
      </c>
      <c r="AY220">
        <v>0.36849999999999999</v>
      </c>
      <c r="AZ220">
        <v>877.84</v>
      </c>
      <c r="BA220">
        <v>5.0200000000000002E-2</v>
      </c>
      <c r="BB220" s="1">
        <v>1827.87</v>
      </c>
      <c r="BC220">
        <v>0.1045</v>
      </c>
      <c r="BD220" s="1">
        <v>17493.66</v>
      </c>
      <c r="BE220" s="1">
        <v>4461.17</v>
      </c>
      <c r="BF220">
        <v>1.8552999999999999</v>
      </c>
      <c r="BG220">
        <v>0.53220000000000001</v>
      </c>
      <c r="BH220">
        <v>0.23250000000000001</v>
      </c>
      <c r="BI220">
        <v>0.1774</v>
      </c>
      <c r="BJ220">
        <v>3.95E-2</v>
      </c>
      <c r="BK220">
        <v>1.84E-2</v>
      </c>
    </row>
    <row r="221" spans="1:63" x14ac:dyDescent="0.25">
      <c r="A221" t="s">
        <v>221</v>
      </c>
      <c r="B221">
        <v>44107</v>
      </c>
      <c r="C221">
        <v>22</v>
      </c>
      <c r="D221">
        <v>453.02</v>
      </c>
      <c r="E221" s="1">
        <v>9966.41</v>
      </c>
      <c r="F221" s="1">
        <v>9258.6299999999992</v>
      </c>
      <c r="G221">
        <v>6.0000000000000001E-3</v>
      </c>
      <c r="H221">
        <v>6.4000000000000003E-3</v>
      </c>
      <c r="I221">
        <v>0.1239</v>
      </c>
      <c r="J221">
        <v>1.9E-3</v>
      </c>
      <c r="K221">
        <v>0.19159999999999999</v>
      </c>
      <c r="L221">
        <v>0.60870000000000002</v>
      </c>
      <c r="M221">
        <v>6.1499999999999999E-2</v>
      </c>
      <c r="N221">
        <v>0.99719999999999998</v>
      </c>
      <c r="O221">
        <v>6.4299999999999996E-2</v>
      </c>
      <c r="P221">
        <v>0.1827</v>
      </c>
      <c r="Q221" s="1">
        <v>64857.41</v>
      </c>
      <c r="R221">
        <v>0.34970000000000001</v>
      </c>
      <c r="S221">
        <v>0.25869999999999999</v>
      </c>
      <c r="T221">
        <v>0.3916</v>
      </c>
      <c r="U221">
        <v>65</v>
      </c>
      <c r="V221" s="1">
        <v>92942.05</v>
      </c>
      <c r="W221">
        <v>149.43</v>
      </c>
      <c r="X221" s="1">
        <v>93994.65</v>
      </c>
      <c r="Y221">
        <v>0.75019999999999998</v>
      </c>
      <c r="Z221">
        <v>0.24349999999999999</v>
      </c>
      <c r="AA221">
        <v>6.3E-3</v>
      </c>
      <c r="AB221">
        <v>0.24979999999999999</v>
      </c>
      <c r="AC221">
        <v>93.99</v>
      </c>
      <c r="AD221" s="1">
        <v>2214.46</v>
      </c>
      <c r="AE221">
        <v>365.04</v>
      </c>
      <c r="AF221" s="1">
        <v>74003.149999999994</v>
      </c>
      <c r="AG221">
        <v>34</v>
      </c>
      <c r="AH221" s="1">
        <v>30717</v>
      </c>
      <c r="AI221" s="1">
        <v>44555</v>
      </c>
      <c r="AJ221">
        <v>41.47</v>
      </c>
      <c r="AK221">
        <v>21.93</v>
      </c>
      <c r="AL221">
        <v>28.12</v>
      </c>
      <c r="AM221">
        <v>1.27</v>
      </c>
      <c r="AN221">
        <v>0</v>
      </c>
      <c r="AO221">
        <v>0.61599999999999999</v>
      </c>
      <c r="AP221">
        <v>786.01</v>
      </c>
      <c r="AQ221" s="1">
        <v>1764.53</v>
      </c>
      <c r="AR221" s="1">
        <v>6773.93</v>
      </c>
      <c r="AS221">
        <v>723.55</v>
      </c>
      <c r="AT221">
        <v>110.23</v>
      </c>
      <c r="AU221" s="1">
        <v>10158.25</v>
      </c>
      <c r="AV221" s="1">
        <v>9115.49</v>
      </c>
      <c r="AW221">
        <v>0.7208</v>
      </c>
      <c r="AX221" s="1">
        <v>1993.73</v>
      </c>
      <c r="AY221">
        <v>0.15770000000000001</v>
      </c>
      <c r="AZ221">
        <v>319.01</v>
      </c>
      <c r="BA221">
        <v>2.52E-2</v>
      </c>
      <c r="BB221" s="1">
        <v>1217.5</v>
      </c>
      <c r="BC221">
        <v>9.6299999999999997E-2</v>
      </c>
      <c r="BD221" s="1">
        <v>12645.73</v>
      </c>
      <c r="BE221" s="1">
        <v>7711.35</v>
      </c>
      <c r="BF221">
        <v>3.4716</v>
      </c>
      <c r="BG221">
        <v>0.60740000000000005</v>
      </c>
      <c r="BH221">
        <v>0.21229999999999999</v>
      </c>
      <c r="BI221">
        <v>0.154</v>
      </c>
      <c r="BJ221">
        <v>1.89E-2</v>
      </c>
      <c r="BK221">
        <v>7.4000000000000003E-3</v>
      </c>
    </row>
    <row r="222" spans="1:63" x14ac:dyDescent="0.25">
      <c r="A222" t="s">
        <v>222</v>
      </c>
      <c r="B222">
        <v>46953</v>
      </c>
      <c r="C222">
        <v>19</v>
      </c>
      <c r="D222">
        <v>161.94999999999999</v>
      </c>
      <c r="E222" s="1">
        <v>3077.04</v>
      </c>
      <c r="F222" s="1">
        <v>2922.12</v>
      </c>
      <c r="G222">
        <v>1.2999999999999999E-2</v>
      </c>
      <c r="H222">
        <v>2.9999999999999997E-4</v>
      </c>
      <c r="I222">
        <v>0.1215</v>
      </c>
      <c r="J222">
        <v>1.6999999999999999E-3</v>
      </c>
      <c r="K222">
        <v>5.9200000000000003E-2</v>
      </c>
      <c r="L222">
        <v>0.7278</v>
      </c>
      <c r="M222">
        <v>7.6300000000000007E-2</v>
      </c>
      <c r="N222">
        <v>0.42730000000000001</v>
      </c>
      <c r="O222">
        <v>2.07E-2</v>
      </c>
      <c r="P222">
        <v>0.127</v>
      </c>
      <c r="Q222" s="1">
        <v>75839.320000000007</v>
      </c>
      <c r="R222">
        <v>0.1096</v>
      </c>
      <c r="S222">
        <v>0.16439999999999999</v>
      </c>
      <c r="T222">
        <v>0.72599999999999998</v>
      </c>
      <c r="U222">
        <v>16</v>
      </c>
      <c r="V222" s="1">
        <v>96668.38</v>
      </c>
      <c r="W222">
        <v>187.5</v>
      </c>
      <c r="X222" s="1">
        <v>104305.56</v>
      </c>
      <c r="Y222">
        <v>0.53559999999999997</v>
      </c>
      <c r="Z222">
        <v>0.42020000000000002</v>
      </c>
      <c r="AA222">
        <v>4.4200000000000003E-2</v>
      </c>
      <c r="AB222">
        <v>0.46439999999999998</v>
      </c>
      <c r="AC222">
        <v>104.31</v>
      </c>
      <c r="AD222" s="1">
        <v>2426.4899999999998</v>
      </c>
      <c r="AE222">
        <v>220.71</v>
      </c>
      <c r="AF222" s="1">
        <v>79953.59</v>
      </c>
      <c r="AG222">
        <v>43</v>
      </c>
      <c r="AH222" s="1">
        <v>33539</v>
      </c>
      <c r="AI222" s="1">
        <v>44137</v>
      </c>
      <c r="AJ222">
        <v>48.4</v>
      </c>
      <c r="AK222">
        <v>22</v>
      </c>
      <c r="AL222">
        <v>22.23</v>
      </c>
      <c r="AM222">
        <v>4.2</v>
      </c>
      <c r="AN222">
        <v>0</v>
      </c>
      <c r="AO222">
        <v>0.49640000000000001</v>
      </c>
      <c r="AP222" s="1">
        <v>1251.47</v>
      </c>
      <c r="AQ222" s="1">
        <v>1898.6</v>
      </c>
      <c r="AR222" s="1">
        <v>6532.77</v>
      </c>
      <c r="AS222">
        <v>434.83</v>
      </c>
      <c r="AT222">
        <v>320.14999999999998</v>
      </c>
      <c r="AU222" s="1">
        <v>10437.81</v>
      </c>
      <c r="AV222" s="1">
        <v>8394.56</v>
      </c>
      <c r="AW222">
        <v>0.6875</v>
      </c>
      <c r="AX222" s="1">
        <v>2424.06</v>
      </c>
      <c r="AY222">
        <v>0.19850000000000001</v>
      </c>
      <c r="AZ222">
        <v>183.68</v>
      </c>
      <c r="BA222">
        <v>1.4999999999999999E-2</v>
      </c>
      <c r="BB222" s="1">
        <v>1207.53</v>
      </c>
      <c r="BC222">
        <v>9.8900000000000002E-2</v>
      </c>
      <c r="BD222" s="1">
        <v>12209.83</v>
      </c>
      <c r="BE222" s="1">
        <v>7341.19</v>
      </c>
      <c r="BF222">
        <v>4.1772</v>
      </c>
      <c r="BG222">
        <v>0.60340000000000005</v>
      </c>
      <c r="BH222">
        <v>0.2311</v>
      </c>
      <c r="BI222">
        <v>0.12839999999999999</v>
      </c>
      <c r="BJ222">
        <v>3.0800000000000001E-2</v>
      </c>
      <c r="BK222">
        <v>6.3E-3</v>
      </c>
    </row>
    <row r="223" spans="1:63" x14ac:dyDescent="0.25">
      <c r="A223" t="s">
        <v>223</v>
      </c>
      <c r="B223">
        <v>47498</v>
      </c>
      <c r="C223">
        <v>89</v>
      </c>
      <c r="D223">
        <v>4.7300000000000004</v>
      </c>
      <c r="E223">
        <v>420.77</v>
      </c>
      <c r="F223">
        <v>372.17</v>
      </c>
      <c r="G223">
        <v>0</v>
      </c>
      <c r="H223">
        <v>0</v>
      </c>
      <c r="I223">
        <v>0</v>
      </c>
      <c r="J223">
        <v>0</v>
      </c>
      <c r="K223">
        <v>1.0800000000000001E-2</v>
      </c>
      <c r="L223">
        <v>0.9839</v>
      </c>
      <c r="M223">
        <v>5.4000000000000003E-3</v>
      </c>
      <c r="N223">
        <v>0.28310000000000002</v>
      </c>
      <c r="O223">
        <v>0</v>
      </c>
      <c r="P223">
        <v>9.06E-2</v>
      </c>
      <c r="Q223" s="1">
        <v>53487.22</v>
      </c>
      <c r="R223">
        <v>0.17499999999999999</v>
      </c>
      <c r="S223">
        <v>0.25</v>
      </c>
      <c r="T223">
        <v>0.57499999999999996</v>
      </c>
      <c r="U223">
        <v>2</v>
      </c>
      <c r="V223" s="1">
        <v>91321.48</v>
      </c>
      <c r="W223">
        <v>207.79</v>
      </c>
      <c r="X223" s="1">
        <v>186802.05</v>
      </c>
      <c r="Y223">
        <v>0.87990000000000002</v>
      </c>
      <c r="Z223">
        <v>2.1700000000000001E-2</v>
      </c>
      <c r="AA223">
        <v>9.8400000000000001E-2</v>
      </c>
      <c r="AB223">
        <v>0.1201</v>
      </c>
      <c r="AC223">
        <v>186.8</v>
      </c>
      <c r="AD223" s="1">
        <v>5253.35</v>
      </c>
      <c r="AE223">
        <v>683.6</v>
      </c>
      <c r="AF223" s="1">
        <v>214320.63</v>
      </c>
      <c r="AG223">
        <v>481</v>
      </c>
      <c r="AH223" s="1">
        <v>35664</v>
      </c>
      <c r="AI223" s="1">
        <v>53919</v>
      </c>
      <c r="AJ223">
        <v>36.700000000000003</v>
      </c>
      <c r="AK223">
        <v>27.27</v>
      </c>
      <c r="AL223">
        <v>23.73</v>
      </c>
      <c r="AM223">
        <v>4.8</v>
      </c>
      <c r="AN223" s="1">
        <v>2574.89</v>
      </c>
      <c r="AO223">
        <v>2.2227999999999999</v>
      </c>
      <c r="AP223" s="1">
        <v>2417.5100000000002</v>
      </c>
      <c r="AQ223" s="1">
        <v>3390.27</v>
      </c>
      <c r="AR223" s="1">
        <v>9638.59</v>
      </c>
      <c r="AS223">
        <v>689.14</v>
      </c>
      <c r="AT223">
        <v>709.61</v>
      </c>
      <c r="AU223" s="1">
        <v>16845.11</v>
      </c>
      <c r="AV223" s="1">
        <v>8882.76</v>
      </c>
      <c r="AW223">
        <v>0.41539999999999999</v>
      </c>
      <c r="AX223" s="1">
        <v>7957.54</v>
      </c>
      <c r="AY223">
        <v>0.37209999999999999</v>
      </c>
      <c r="AZ223" s="1">
        <v>2609.2600000000002</v>
      </c>
      <c r="BA223">
        <v>0.122</v>
      </c>
      <c r="BB223" s="1">
        <v>1934.43</v>
      </c>
      <c r="BC223">
        <v>9.0499999999999997E-2</v>
      </c>
      <c r="BD223" s="1">
        <v>21383.99</v>
      </c>
      <c r="BE223" s="1">
        <v>6251.27</v>
      </c>
      <c r="BF223">
        <v>2.0802</v>
      </c>
      <c r="BG223">
        <v>0.52980000000000005</v>
      </c>
      <c r="BH223">
        <v>0.22159999999999999</v>
      </c>
      <c r="BI223">
        <v>0.1827</v>
      </c>
      <c r="BJ223">
        <v>3.9399999999999998E-2</v>
      </c>
      <c r="BK223">
        <v>2.64E-2</v>
      </c>
    </row>
    <row r="224" spans="1:63" x14ac:dyDescent="0.25">
      <c r="A224" t="s">
        <v>224</v>
      </c>
      <c r="B224">
        <v>49791</v>
      </c>
      <c r="C224">
        <v>76</v>
      </c>
      <c r="D224">
        <v>10.35</v>
      </c>
      <c r="E224">
        <v>786.77</v>
      </c>
      <c r="F224">
        <v>736.96</v>
      </c>
      <c r="G224">
        <v>5.4000000000000003E-3</v>
      </c>
      <c r="H224">
        <v>0</v>
      </c>
      <c r="I224">
        <v>1.09E-2</v>
      </c>
      <c r="J224">
        <v>1.4E-3</v>
      </c>
      <c r="K224">
        <v>4.1000000000000003E-3</v>
      </c>
      <c r="L224">
        <v>0.92810000000000004</v>
      </c>
      <c r="M224">
        <v>5.0200000000000002E-2</v>
      </c>
      <c r="N224">
        <v>0.30180000000000001</v>
      </c>
      <c r="O224">
        <v>0</v>
      </c>
      <c r="P224">
        <v>0.16339999999999999</v>
      </c>
      <c r="Q224" s="1">
        <v>57931.9</v>
      </c>
      <c r="R224">
        <v>0.1613</v>
      </c>
      <c r="S224">
        <v>0.2258</v>
      </c>
      <c r="T224">
        <v>0.6129</v>
      </c>
      <c r="U224">
        <v>10</v>
      </c>
      <c r="V224" s="1">
        <v>54089.9</v>
      </c>
      <c r="W224">
        <v>72.72</v>
      </c>
      <c r="X224" s="1">
        <v>158414.15</v>
      </c>
      <c r="Y224">
        <v>0.88319999999999999</v>
      </c>
      <c r="Z224">
        <v>7.46E-2</v>
      </c>
      <c r="AA224">
        <v>4.2200000000000001E-2</v>
      </c>
      <c r="AB224">
        <v>0.1168</v>
      </c>
      <c r="AC224">
        <v>158.41</v>
      </c>
      <c r="AD224" s="1">
        <v>3857.45</v>
      </c>
      <c r="AE224">
        <v>514.16</v>
      </c>
      <c r="AF224" s="1">
        <v>158922.56</v>
      </c>
      <c r="AG224">
        <v>291</v>
      </c>
      <c r="AH224" s="1">
        <v>38494</v>
      </c>
      <c r="AI224" s="1">
        <v>55870</v>
      </c>
      <c r="AJ224">
        <v>33.9</v>
      </c>
      <c r="AK224">
        <v>23.81</v>
      </c>
      <c r="AL224">
        <v>25.32</v>
      </c>
      <c r="AM224">
        <v>5.7</v>
      </c>
      <c r="AN224">
        <v>755.71</v>
      </c>
      <c r="AO224">
        <v>1.1108</v>
      </c>
      <c r="AP224" s="1">
        <v>1702.34</v>
      </c>
      <c r="AQ224" s="1">
        <v>3112.22</v>
      </c>
      <c r="AR224" s="1">
        <v>7404.91</v>
      </c>
      <c r="AS224" s="1">
        <v>1371.2</v>
      </c>
      <c r="AT224">
        <v>119.21</v>
      </c>
      <c r="AU224" s="1">
        <v>13709.88</v>
      </c>
      <c r="AV224" s="1">
        <v>7980.02</v>
      </c>
      <c r="AW224">
        <v>0.50519999999999998</v>
      </c>
      <c r="AX224" s="1">
        <v>3980.78</v>
      </c>
      <c r="AY224">
        <v>0.252</v>
      </c>
      <c r="AZ224" s="1">
        <v>2478.39</v>
      </c>
      <c r="BA224">
        <v>0.15690000000000001</v>
      </c>
      <c r="BB224" s="1">
        <v>1357.13</v>
      </c>
      <c r="BC224">
        <v>8.5900000000000004E-2</v>
      </c>
      <c r="BD224" s="1">
        <v>15796.32</v>
      </c>
      <c r="BE224" s="1">
        <v>7498.95</v>
      </c>
      <c r="BF224">
        <v>2.1699000000000002</v>
      </c>
      <c r="BG224">
        <v>0.49149999999999999</v>
      </c>
      <c r="BH224">
        <v>0.27729999999999999</v>
      </c>
      <c r="BI224">
        <v>0.19620000000000001</v>
      </c>
      <c r="BJ224">
        <v>2.3400000000000001E-2</v>
      </c>
      <c r="BK224">
        <v>1.1599999999999999E-2</v>
      </c>
    </row>
    <row r="225" spans="1:63" x14ac:dyDescent="0.25">
      <c r="A225" t="s">
        <v>225</v>
      </c>
      <c r="B225">
        <v>45245</v>
      </c>
      <c r="C225">
        <v>383</v>
      </c>
      <c r="D225">
        <v>4.5</v>
      </c>
      <c r="E225" s="1">
        <v>1723.57</v>
      </c>
      <c r="F225" s="1">
        <v>1458.74</v>
      </c>
      <c r="G225">
        <v>4.1000000000000003E-3</v>
      </c>
      <c r="H225">
        <v>0</v>
      </c>
      <c r="I225">
        <v>1.6500000000000001E-2</v>
      </c>
      <c r="J225">
        <v>2.7000000000000001E-3</v>
      </c>
      <c r="K225">
        <v>6.1999999999999998E-3</v>
      </c>
      <c r="L225">
        <v>0.92659999999999998</v>
      </c>
      <c r="M225">
        <v>4.3900000000000002E-2</v>
      </c>
      <c r="N225">
        <v>0.53259999999999996</v>
      </c>
      <c r="O225">
        <v>0</v>
      </c>
      <c r="P225">
        <v>0.1615</v>
      </c>
      <c r="Q225" s="1">
        <v>54890.04</v>
      </c>
      <c r="R225">
        <v>0.11459999999999999</v>
      </c>
      <c r="S225">
        <v>0.27079999999999999</v>
      </c>
      <c r="T225">
        <v>0.61460000000000004</v>
      </c>
      <c r="U225">
        <v>10</v>
      </c>
      <c r="V225" s="1">
        <v>105157.8</v>
      </c>
      <c r="W225">
        <v>164.16</v>
      </c>
      <c r="X225" s="1">
        <v>482736.13</v>
      </c>
      <c r="Y225">
        <v>0.28670000000000001</v>
      </c>
      <c r="Z225">
        <v>0.23769999999999999</v>
      </c>
      <c r="AA225">
        <v>0.47560000000000002</v>
      </c>
      <c r="AB225">
        <v>0.71330000000000005</v>
      </c>
      <c r="AC225">
        <v>482.74</v>
      </c>
      <c r="AD225" s="1">
        <v>14938.16</v>
      </c>
      <c r="AE225">
        <v>444.72</v>
      </c>
      <c r="AF225" s="1">
        <v>355426.01</v>
      </c>
      <c r="AG225">
        <v>592</v>
      </c>
      <c r="AH225" s="1">
        <v>32795</v>
      </c>
      <c r="AI225" s="1">
        <v>53030</v>
      </c>
      <c r="AJ225">
        <v>36.200000000000003</v>
      </c>
      <c r="AK225">
        <v>21.45</v>
      </c>
      <c r="AL225">
        <v>31.88</v>
      </c>
      <c r="AM225">
        <v>3.4</v>
      </c>
      <c r="AN225">
        <v>0</v>
      </c>
      <c r="AO225">
        <v>0.7994</v>
      </c>
      <c r="AP225" s="1">
        <v>2230.33</v>
      </c>
      <c r="AQ225" s="1">
        <v>2289.8000000000002</v>
      </c>
      <c r="AR225" s="1">
        <v>7865.03</v>
      </c>
      <c r="AS225">
        <v>697.9</v>
      </c>
      <c r="AT225">
        <v>358.71</v>
      </c>
      <c r="AU225" s="1">
        <v>13441.77</v>
      </c>
      <c r="AV225" s="1">
        <v>8091.33</v>
      </c>
      <c r="AW225">
        <v>0.3291</v>
      </c>
      <c r="AX225" s="1">
        <v>13863.14</v>
      </c>
      <c r="AY225">
        <v>0.56389999999999996</v>
      </c>
      <c r="AZ225" s="1">
        <v>1126.45</v>
      </c>
      <c r="BA225">
        <v>4.58E-2</v>
      </c>
      <c r="BB225" s="1">
        <v>1502.21</v>
      </c>
      <c r="BC225">
        <v>6.1100000000000002E-2</v>
      </c>
      <c r="BD225" s="1">
        <v>24583.13</v>
      </c>
      <c r="BE225" s="1">
        <v>5208.09</v>
      </c>
      <c r="BF225">
        <v>1.6046</v>
      </c>
      <c r="BG225">
        <v>0.45240000000000002</v>
      </c>
      <c r="BH225">
        <v>0.28689999999999999</v>
      </c>
      <c r="BI225">
        <v>0.13189999999999999</v>
      </c>
      <c r="BJ225">
        <v>9.1300000000000006E-2</v>
      </c>
      <c r="BK225">
        <v>3.7499999999999999E-2</v>
      </c>
    </row>
    <row r="226" spans="1:63" x14ac:dyDescent="0.25">
      <c r="A226" t="s">
        <v>226</v>
      </c>
      <c r="B226">
        <v>44115</v>
      </c>
      <c r="C226">
        <v>10</v>
      </c>
      <c r="D226">
        <v>161.57</v>
      </c>
      <c r="E226" s="1">
        <v>1615.73</v>
      </c>
      <c r="F226" s="1">
        <v>1712.31</v>
      </c>
      <c r="G226">
        <v>4.7000000000000002E-3</v>
      </c>
      <c r="H226">
        <v>1.1999999999999999E-3</v>
      </c>
      <c r="I226">
        <v>2.2200000000000001E-2</v>
      </c>
      <c r="J226">
        <v>5.9999999999999995E-4</v>
      </c>
      <c r="K226">
        <v>2.2800000000000001E-2</v>
      </c>
      <c r="L226">
        <v>0.86570000000000003</v>
      </c>
      <c r="M226">
        <v>8.2900000000000001E-2</v>
      </c>
      <c r="N226">
        <v>0.31090000000000001</v>
      </c>
      <c r="O226">
        <v>6.0000000000000001E-3</v>
      </c>
      <c r="P226">
        <v>0.16569999999999999</v>
      </c>
      <c r="Q226" s="1">
        <v>57602.18</v>
      </c>
      <c r="R226">
        <v>0.2893</v>
      </c>
      <c r="S226">
        <v>0.157</v>
      </c>
      <c r="T226">
        <v>0.55369999999999997</v>
      </c>
      <c r="U226">
        <v>13</v>
      </c>
      <c r="V226" s="1">
        <v>95610.59</v>
      </c>
      <c r="W226">
        <v>120.77</v>
      </c>
      <c r="X226" s="1">
        <v>190608.96</v>
      </c>
      <c r="Y226">
        <v>0.55230000000000001</v>
      </c>
      <c r="Z226">
        <v>0.375</v>
      </c>
      <c r="AA226">
        <v>7.2700000000000001E-2</v>
      </c>
      <c r="AB226">
        <v>0.44769999999999999</v>
      </c>
      <c r="AC226">
        <v>190.61</v>
      </c>
      <c r="AD226" s="1">
        <v>7445.1</v>
      </c>
      <c r="AE226">
        <v>588.82000000000005</v>
      </c>
      <c r="AF226" s="1">
        <v>154735.5</v>
      </c>
      <c r="AG226">
        <v>274</v>
      </c>
      <c r="AH226" s="1">
        <v>35608</v>
      </c>
      <c r="AI226" s="1">
        <v>52763</v>
      </c>
      <c r="AJ226">
        <v>56.3</v>
      </c>
      <c r="AK226">
        <v>37.4</v>
      </c>
      <c r="AL226">
        <v>38.159999999999997</v>
      </c>
      <c r="AM226">
        <v>4.9000000000000004</v>
      </c>
      <c r="AN226">
        <v>0</v>
      </c>
      <c r="AO226">
        <v>0.99180000000000001</v>
      </c>
      <c r="AP226" s="1">
        <v>2062.9699999999998</v>
      </c>
      <c r="AQ226" s="1">
        <v>1747.04</v>
      </c>
      <c r="AR226" s="1">
        <v>6729.16</v>
      </c>
      <c r="AS226">
        <v>562.70000000000005</v>
      </c>
      <c r="AT226">
        <v>375.7</v>
      </c>
      <c r="AU226" s="1">
        <v>11477.58</v>
      </c>
      <c r="AV226" s="1">
        <v>4582.04</v>
      </c>
      <c r="AW226">
        <v>0.34229999999999999</v>
      </c>
      <c r="AX226" s="1">
        <v>6067.32</v>
      </c>
      <c r="AY226">
        <v>0.45329999999999998</v>
      </c>
      <c r="AZ226" s="1">
        <v>1605.83</v>
      </c>
      <c r="BA226">
        <v>0.12</v>
      </c>
      <c r="BB226" s="1">
        <v>1129.7</v>
      </c>
      <c r="BC226">
        <v>8.4400000000000003E-2</v>
      </c>
      <c r="BD226" s="1">
        <v>13384.89</v>
      </c>
      <c r="BE226" s="1">
        <v>4091.78</v>
      </c>
      <c r="BF226">
        <v>1.2915000000000001</v>
      </c>
      <c r="BG226">
        <v>0.56940000000000002</v>
      </c>
      <c r="BH226">
        <v>0.222</v>
      </c>
      <c r="BI226">
        <v>0.1651</v>
      </c>
      <c r="BJ226">
        <v>2.8899999999999999E-2</v>
      </c>
      <c r="BK226">
        <v>1.46E-2</v>
      </c>
    </row>
    <row r="227" spans="1:63" x14ac:dyDescent="0.25">
      <c r="A227" t="s">
        <v>227</v>
      </c>
      <c r="B227">
        <v>45419</v>
      </c>
      <c r="C227">
        <v>44</v>
      </c>
      <c r="D227">
        <v>19.32</v>
      </c>
      <c r="E227">
        <v>849.92</v>
      </c>
      <c r="F227">
        <v>856.34</v>
      </c>
      <c r="G227">
        <v>7.0000000000000001E-3</v>
      </c>
      <c r="H227">
        <v>2.3E-3</v>
      </c>
      <c r="I227">
        <v>0</v>
      </c>
      <c r="J227">
        <v>0</v>
      </c>
      <c r="K227">
        <v>9.8100000000000007E-2</v>
      </c>
      <c r="L227">
        <v>0.87619999999999998</v>
      </c>
      <c r="M227">
        <v>1.6400000000000001E-2</v>
      </c>
      <c r="N227">
        <v>0.29470000000000002</v>
      </c>
      <c r="O227">
        <v>2.9700000000000001E-2</v>
      </c>
      <c r="P227">
        <v>0.1867</v>
      </c>
      <c r="Q227" s="1">
        <v>67575.11</v>
      </c>
      <c r="R227">
        <v>0.19439999999999999</v>
      </c>
      <c r="S227">
        <v>0.30559999999999998</v>
      </c>
      <c r="T227">
        <v>0.5</v>
      </c>
      <c r="U227">
        <v>10</v>
      </c>
      <c r="V227" s="1">
        <v>79050.8</v>
      </c>
      <c r="W227">
        <v>81.7</v>
      </c>
      <c r="X227" s="1">
        <v>134795.04</v>
      </c>
      <c r="Y227">
        <v>0.81079999999999997</v>
      </c>
      <c r="Z227">
        <v>0.10249999999999999</v>
      </c>
      <c r="AA227">
        <v>8.6699999999999999E-2</v>
      </c>
      <c r="AB227">
        <v>0.18920000000000001</v>
      </c>
      <c r="AC227">
        <v>134.80000000000001</v>
      </c>
      <c r="AD227" s="1">
        <v>3283.37</v>
      </c>
      <c r="AE227">
        <v>438.91</v>
      </c>
      <c r="AF227" s="1">
        <v>123930.31</v>
      </c>
      <c r="AG227">
        <v>141</v>
      </c>
      <c r="AH227" s="1">
        <v>34044</v>
      </c>
      <c r="AI227" s="1">
        <v>51256</v>
      </c>
      <c r="AJ227">
        <v>34.700000000000003</v>
      </c>
      <c r="AK227">
        <v>23.06</v>
      </c>
      <c r="AL227">
        <v>25.84</v>
      </c>
      <c r="AM227">
        <v>4.3</v>
      </c>
      <c r="AN227" s="1">
        <v>1805.87</v>
      </c>
      <c r="AO227">
        <v>1.4778</v>
      </c>
      <c r="AP227" s="1">
        <v>1402.31</v>
      </c>
      <c r="AQ227" s="1">
        <v>1875.23</v>
      </c>
      <c r="AR227" s="1">
        <v>8452.4500000000007</v>
      </c>
      <c r="AS227">
        <v>941.83</v>
      </c>
      <c r="AT227">
        <v>688.93</v>
      </c>
      <c r="AU227" s="1">
        <v>13360.74</v>
      </c>
      <c r="AV227" s="1">
        <v>8325.8799999999992</v>
      </c>
      <c r="AW227">
        <v>0.54879999999999995</v>
      </c>
      <c r="AX227" s="1">
        <v>4341.5200000000004</v>
      </c>
      <c r="AY227">
        <v>0.28620000000000001</v>
      </c>
      <c r="AZ227" s="1">
        <v>1171.93</v>
      </c>
      <c r="BA227">
        <v>7.7200000000000005E-2</v>
      </c>
      <c r="BB227" s="1">
        <v>1332.76</v>
      </c>
      <c r="BC227">
        <v>8.7800000000000003E-2</v>
      </c>
      <c r="BD227" s="1">
        <v>15172.09</v>
      </c>
      <c r="BE227" s="1">
        <v>7878.46</v>
      </c>
      <c r="BF227">
        <v>2.7816000000000001</v>
      </c>
      <c r="BG227">
        <v>0.60250000000000004</v>
      </c>
      <c r="BH227">
        <v>0.25719999999999998</v>
      </c>
      <c r="BI227">
        <v>0.1</v>
      </c>
      <c r="BJ227">
        <v>2.8000000000000001E-2</v>
      </c>
      <c r="BK227">
        <v>1.23E-2</v>
      </c>
    </row>
    <row r="228" spans="1:63" x14ac:dyDescent="0.25">
      <c r="A228" t="s">
        <v>228</v>
      </c>
      <c r="B228">
        <v>48496</v>
      </c>
      <c r="C228">
        <v>78</v>
      </c>
      <c r="D228">
        <v>42.02</v>
      </c>
      <c r="E228" s="1">
        <v>3277.2</v>
      </c>
      <c r="F228" s="1">
        <v>3172.6</v>
      </c>
      <c r="G228">
        <v>1.9900000000000001E-2</v>
      </c>
      <c r="H228">
        <v>1.2999999999999999E-3</v>
      </c>
      <c r="I228">
        <v>3.2000000000000002E-3</v>
      </c>
      <c r="J228">
        <v>2.9999999999999997E-4</v>
      </c>
      <c r="K228">
        <v>1.7999999999999999E-2</v>
      </c>
      <c r="L228">
        <v>0.92589999999999995</v>
      </c>
      <c r="M228">
        <v>3.15E-2</v>
      </c>
      <c r="N228">
        <v>1.7600000000000001E-2</v>
      </c>
      <c r="O228">
        <v>9.1999999999999998E-3</v>
      </c>
      <c r="P228">
        <v>0.1115</v>
      </c>
      <c r="Q228" s="1">
        <v>76798.64</v>
      </c>
      <c r="R228">
        <v>0.14799999999999999</v>
      </c>
      <c r="S228">
        <v>0.12759999999999999</v>
      </c>
      <c r="T228">
        <v>0.72450000000000003</v>
      </c>
      <c r="U228">
        <v>15</v>
      </c>
      <c r="V228" s="1">
        <v>93117.87</v>
      </c>
      <c r="W228">
        <v>215.18</v>
      </c>
      <c r="X228" s="1">
        <v>302945.64</v>
      </c>
      <c r="Y228">
        <v>0.90700000000000003</v>
      </c>
      <c r="Z228">
        <v>7.3899999999999993E-2</v>
      </c>
      <c r="AA228">
        <v>1.9099999999999999E-2</v>
      </c>
      <c r="AB228">
        <v>9.2999999999999999E-2</v>
      </c>
      <c r="AC228">
        <v>302.95</v>
      </c>
      <c r="AD228" s="1">
        <v>9070.19</v>
      </c>
      <c r="AE228" s="1">
        <v>1073.8</v>
      </c>
      <c r="AF228" s="1">
        <v>273908.18</v>
      </c>
      <c r="AG228">
        <v>563</v>
      </c>
      <c r="AH228" s="1">
        <v>56544</v>
      </c>
      <c r="AI228" s="1">
        <v>130912</v>
      </c>
      <c r="AJ228">
        <v>73.650000000000006</v>
      </c>
      <c r="AK228">
        <v>29.22</v>
      </c>
      <c r="AL228">
        <v>27.47</v>
      </c>
      <c r="AM228">
        <v>4.9000000000000004</v>
      </c>
      <c r="AN228">
        <v>0</v>
      </c>
      <c r="AO228">
        <v>0.58460000000000001</v>
      </c>
      <c r="AP228" s="1">
        <v>1128.6500000000001</v>
      </c>
      <c r="AQ228" s="1">
        <v>1882.49</v>
      </c>
      <c r="AR228" s="1">
        <v>6728.39</v>
      </c>
      <c r="AS228">
        <v>754.21</v>
      </c>
      <c r="AT228">
        <v>231.25</v>
      </c>
      <c r="AU228" s="1">
        <v>10724.99</v>
      </c>
      <c r="AV228" s="1">
        <v>2758.52</v>
      </c>
      <c r="AW228">
        <v>0.23619999999999999</v>
      </c>
      <c r="AX228" s="1">
        <v>7682</v>
      </c>
      <c r="AY228">
        <v>0.65780000000000005</v>
      </c>
      <c r="AZ228">
        <v>504.27</v>
      </c>
      <c r="BA228">
        <v>4.3200000000000002E-2</v>
      </c>
      <c r="BB228">
        <v>733.69</v>
      </c>
      <c r="BC228">
        <v>6.2799999999999995E-2</v>
      </c>
      <c r="BD228" s="1">
        <v>11678.48</v>
      </c>
      <c r="BE228" s="1">
        <v>1407.54</v>
      </c>
      <c r="BF228">
        <v>0.13139999999999999</v>
      </c>
      <c r="BG228">
        <v>0.60580000000000001</v>
      </c>
      <c r="BH228">
        <v>0.20530000000000001</v>
      </c>
      <c r="BI228">
        <v>0.15110000000000001</v>
      </c>
      <c r="BJ228">
        <v>2.3599999999999999E-2</v>
      </c>
      <c r="BK228">
        <v>1.43E-2</v>
      </c>
    </row>
    <row r="229" spans="1:63" x14ac:dyDescent="0.25">
      <c r="A229" t="s">
        <v>229</v>
      </c>
      <c r="B229">
        <v>48801</v>
      </c>
      <c r="C229">
        <v>120</v>
      </c>
      <c r="D229">
        <v>13.2</v>
      </c>
      <c r="E229" s="1">
        <v>1583.95</v>
      </c>
      <c r="F229" s="1">
        <v>1664.22</v>
      </c>
      <c r="G229">
        <v>1.8E-3</v>
      </c>
      <c r="H229">
        <v>0</v>
      </c>
      <c r="I229">
        <v>6.0000000000000001E-3</v>
      </c>
      <c r="J229">
        <v>5.9999999999999995E-4</v>
      </c>
      <c r="K229">
        <v>2.0400000000000001E-2</v>
      </c>
      <c r="L229">
        <v>0.95250000000000001</v>
      </c>
      <c r="M229">
        <v>1.8599999999999998E-2</v>
      </c>
      <c r="N229">
        <v>0.31840000000000002</v>
      </c>
      <c r="O229">
        <v>2E-3</v>
      </c>
      <c r="P229">
        <v>0.15959999999999999</v>
      </c>
      <c r="Q229" s="1">
        <v>53947.57</v>
      </c>
      <c r="R229">
        <v>0.1951</v>
      </c>
      <c r="S229">
        <v>0.2195</v>
      </c>
      <c r="T229">
        <v>0.58540000000000003</v>
      </c>
      <c r="U229">
        <v>16</v>
      </c>
      <c r="V229" s="1">
        <v>65106.17</v>
      </c>
      <c r="W229">
        <v>97.5</v>
      </c>
      <c r="X229" s="1">
        <v>182999.71</v>
      </c>
      <c r="Y229">
        <v>0.87929999999999997</v>
      </c>
      <c r="Z229">
        <v>8.1600000000000006E-2</v>
      </c>
      <c r="AA229">
        <v>3.9199999999999999E-2</v>
      </c>
      <c r="AB229">
        <v>0.1207</v>
      </c>
      <c r="AC229">
        <v>183</v>
      </c>
      <c r="AD229" s="1">
        <v>3883.76</v>
      </c>
      <c r="AE229">
        <v>470.52</v>
      </c>
      <c r="AF229" s="1">
        <v>150162.23000000001</v>
      </c>
      <c r="AG229">
        <v>250</v>
      </c>
      <c r="AH229" s="1">
        <v>37397</v>
      </c>
      <c r="AI229" s="1">
        <v>56497</v>
      </c>
      <c r="AJ229">
        <v>23.4</v>
      </c>
      <c r="AK229">
        <v>21</v>
      </c>
      <c r="AL229">
        <v>22.58</v>
      </c>
      <c r="AM229">
        <v>1</v>
      </c>
      <c r="AN229">
        <v>842.96</v>
      </c>
      <c r="AO229">
        <v>1.0531999999999999</v>
      </c>
      <c r="AP229" s="1">
        <v>1152.78</v>
      </c>
      <c r="AQ229" s="1">
        <v>2063.65</v>
      </c>
      <c r="AR229" s="1">
        <v>6408.41</v>
      </c>
      <c r="AS229" s="1">
        <v>1226.8800000000001</v>
      </c>
      <c r="AT229">
        <v>334.76</v>
      </c>
      <c r="AU229" s="1">
        <v>11186.47</v>
      </c>
      <c r="AV229" s="1">
        <v>6774.42</v>
      </c>
      <c r="AW229">
        <v>0.55889999999999995</v>
      </c>
      <c r="AX229" s="1">
        <v>3784.65</v>
      </c>
      <c r="AY229">
        <v>0.31230000000000002</v>
      </c>
      <c r="AZ229">
        <v>338.68</v>
      </c>
      <c r="BA229">
        <v>2.7900000000000001E-2</v>
      </c>
      <c r="BB229" s="1">
        <v>1222.5</v>
      </c>
      <c r="BC229">
        <v>0.1009</v>
      </c>
      <c r="BD229" s="1">
        <v>12120.25</v>
      </c>
      <c r="BE229" s="1">
        <v>6385.11</v>
      </c>
      <c r="BF229">
        <v>1.8994</v>
      </c>
      <c r="BG229">
        <v>0.6089</v>
      </c>
      <c r="BH229">
        <v>0.23280000000000001</v>
      </c>
      <c r="BI229">
        <v>8.3599999999999994E-2</v>
      </c>
      <c r="BJ229">
        <v>3.6499999999999998E-2</v>
      </c>
      <c r="BK229">
        <v>3.8199999999999998E-2</v>
      </c>
    </row>
    <row r="230" spans="1:63" x14ac:dyDescent="0.25">
      <c r="A230" t="s">
        <v>230</v>
      </c>
      <c r="B230">
        <v>47019</v>
      </c>
      <c r="C230">
        <v>59</v>
      </c>
      <c r="D230">
        <v>277.83</v>
      </c>
      <c r="E230" s="1">
        <v>16392.2</v>
      </c>
      <c r="F230" s="1">
        <v>15875.23</v>
      </c>
      <c r="G230">
        <v>6.59E-2</v>
      </c>
      <c r="H230">
        <v>1.9E-3</v>
      </c>
      <c r="I230">
        <v>8.8200000000000001E-2</v>
      </c>
      <c r="J230">
        <v>1.1000000000000001E-3</v>
      </c>
      <c r="K230">
        <v>9.8299999999999998E-2</v>
      </c>
      <c r="L230">
        <v>0.70309999999999995</v>
      </c>
      <c r="M230">
        <v>4.1599999999999998E-2</v>
      </c>
      <c r="N230">
        <v>0.2014</v>
      </c>
      <c r="O230">
        <v>8.8599999999999998E-2</v>
      </c>
      <c r="P230">
        <v>0.154</v>
      </c>
      <c r="Q230" s="1">
        <v>82685.070000000007</v>
      </c>
      <c r="R230">
        <v>0.22409999999999999</v>
      </c>
      <c r="S230">
        <v>0.14410000000000001</v>
      </c>
      <c r="T230">
        <v>0.63180000000000003</v>
      </c>
      <c r="U230">
        <v>91</v>
      </c>
      <c r="V230" s="1">
        <v>103436.3</v>
      </c>
      <c r="W230">
        <v>177.64</v>
      </c>
      <c r="X230" s="1">
        <v>209620.19</v>
      </c>
      <c r="Y230">
        <v>0.73089999999999999</v>
      </c>
      <c r="Z230">
        <v>0.2298</v>
      </c>
      <c r="AA230">
        <v>3.9399999999999998E-2</v>
      </c>
      <c r="AB230">
        <v>0.26910000000000001</v>
      </c>
      <c r="AC230">
        <v>209.62</v>
      </c>
      <c r="AD230" s="1">
        <v>9616.08</v>
      </c>
      <c r="AE230">
        <v>874.09</v>
      </c>
      <c r="AF230" s="1">
        <v>180966.55</v>
      </c>
      <c r="AG230">
        <v>389</v>
      </c>
      <c r="AH230" s="1">
        <v>51563</v>
      </c>
      <c r="AI230" s="1">
        <v>84178</v>
      </c>
      <c r="AJ230">
        <v>86.55</v>
      </c>
      <c r="AK230">
        <v>42.03</v>
      </c>
      <c r="AL230">
        <v>51.12</v>
      </c>
      <c r="AM230">
        <v>4.45</v>
      </c>
      <c r="AN230">
        <v>0</v>
      </c>
      <c r="AO230">
        <v>0.86099999999999999</v>
      </c>
      <c r="AP230" s="1">
        <v>1272.58</v>
      </c>
      <c r="AQ230" s="1">
        <v>1901.14</v>
      </c>
      <c r="AR230" s="1">
        <v>8362.5400000000009</v>
      </c>
      <c r="AS230" s="1">
        <v>1020.7</v>
      </c>
      <c r="AT230">
        <v>599.66999999999996</v>
      </c>
      <c r="AU230" s="1">
        <v>13156.63</v>
      </c>
      <c r="AV230" s="1">
        <v>4176.88</v>
      </c>
      <c r="AW230">
        <v>0.28689999999999999</v>
      </c>
      <c r="AX230" s="1">
        <v>8742.2800000000007</v>
      </c>
      <c r="AY230">
        <v>0.60040000000000004</v>
      </c>
      <c r="AZ230">
        <v>736.8</v>
      </c>
      <c r="BA230">
        <v>5.0599999999999999E-2</v>
      </c>
      <c r="BB230">
        <v>904.87</v>
      </c>
      <c r="BC230">
        <v>6.2100000000000002E-2</v>
      </c>
      <c r="BD230" s="1">
        <v>14560.83</v>
      </c>
      <c r="BE230" s="1">
        <v>2747.34</v>
      </c>
      <c r="BF230">
        <v>0.4627</v>
      </c>
      <c r="BG230">
        <v>0.62839999999999996</v>
      </c>
      <c r="BH230">
        <v>0.24440000000000001</v>
      </c>
      <c r="BI230">
        <v>8.4400000000000003E-2</v>
      </c>
      <c r="BJ230">
        <v>2.9600000000000001E-2</v>
      </c>
      <c r="BK230">
        <v>1.3299999999999999E-2</v>
      </c>
    </row>
    <row r="231" spans="1:63" x14ac:dyDescent="0.25">
      <c r="A231" t="s">
        <v>231</v>
      </c>
      <c r="B231">
        <v>44123</v>
      </c>
      <c r="C231">
        <v>152</v>
      </c>
      <c r="D231">
        <v>14.92</v>
      </c>
      <c r="E231" s="1">
        <v>2267.89</v>
      </c>
      <c r="F231" s="1">
        <v>2049.15</v>
      </c>
      <c r="G231">
        <v>3.8999999999999998E-3</v>
      </c>
      <c r="H231">
        <v>5.0000000000000001E-4</v>
      </c>
      <c r="I231">
        <v>1.7600000000000001E-2</v>
      </c>
      <c r="J231">
        <v>1.5E-3</v>
      </c>
      <c r="K231">
        <v>2.24E-2</v>
      </c>
      <c r="L231">
        <v>0.88970000000000005</v>
      </c>
      <c r="M231">
        <v>6.4399999999999999E-2</v>
      </c>
      <c r="N231">
        <v>0.4677</v>
      </c>
      <c r="O231">
        <v>2.3999999999999998E-3</v>
      </c>
      <c r="P231">
        <v>0.15</v>
      </c>
      <c r="Q231" s="1">
        <v>56417.04</v>
      </c>
      <c r="R231">
        <v>0.2</v>
      </c>
      <c r="S231">
        <v>0.21820000000000001</v>
      </c>
      <c r="T231">
        <v>0.58179999999999998</v>
      </c>
      <c r="U231">
        <v>15</v>
      </c>
      <c r="V231" s="1">
        <v>88376.4</v>
      </c>
      <c r="W231">
        <v>147.37</v>
      </c>
      <c r="X231" s="1">
        <v>153960.31</v>
      </c>
      <c r="Y231">
        <v>0.7429</v>
      </c>
      <c r="Z231">
        <v>0.1719</v>
      </c>
      <c r="AA231">
        <v>8.5199999999999998E-2</v>
      </c>
      <c r="AB231">
        <v>0.2571</v>
      </c>
      <c r="AC231">
        <v>153.96</v>
      </c>
      <c r="AD231" s="1">
        <v>3482.55</v>
      </c>
      <c r="AE231">
        <v>399.82</v>
      </c>
      <c r="AF231" s="1">
        <v>137417.04999999999</v>
      </c>
      <c r="AG231">
        <v>202</v>
      </c>
      <c r="AH231" s="1">
        <v>29976</v>
      </c>
      <c r="AI231" s="1">
        <v>45984</v>
      </c>
      <c r="AJ231">
        <v>28.2</v>
      </c>
      <c r="AK231">
        <v>22.03</v>
      </c>
      <c r="AL231">
        <v>22.4</v>
      </c>
      <c r="AM231">
        <v>3.9</v>
      </c>
      <c r="AN231" s="1">
        <v>1344.42</v>
      </c>
      <c r="AO231">
        <v>1.569</v>
      </c>
      <c r="AP231" s="1">
        <v>1474.71</v>
      </c>
      <c r="AQ231" s="1">
        <v>2687.81</v>
      </c>
      <c r="AR231" s="1">
        <v>8731.58</v>
      </c>
      <c r="AS231">
        <v>828.09</v>
      </c>
      <c r="AT231">
        <v>453.05</v>
      </c>
      <c r="AU231" s="1">
        <v>14175.24</v>
      </c>
      <c r="AV231" s="1">
        <v>8629.2900000000009</v>
      </c>
      <c r="AW231">
        <v>0.52139999999999997</v>
      </c>
      <c r="AX231" s="1">
        <v>4749.5600000000004</v>
      </c>
      <c r="AY231">
        <v>0.28699999999999998</v>
      </c>
      <c r="AZ231" s="1">
        <v>1189.03</v>
      </c>
      <c r="BA231">
        <v>7.1800000000000003E-2</v>
      </c>
      <c r="BB231" s="1">
        <v>1983.47</v>
      </c>
      <c r="BC231">
        <v>0.1198</v>
      </c>
      <c r="BD231" s="1">
        <v>16551.349999999999</v>
      </c>
      <c r="BE231" s="1">
        <v>6689.96</v>
      </c>
      <c r="BF231">
        <v>2.6305000000000001</v>
      </c>
      <c r="BG231">
        <v>0.52249999999999996</v>
      </c>
      <c r="BH231">
        <v>0.2457</v>
      </c>
      <c r="BI231">
        <v>0.1714</v>
      </c>
      <c r="BJ231">
        <v>4.7600000000000003E-2</v>
      </c>
      <c r="BK231">
        <v>1.29E-2</v>
      </c>
    </row>
    <row r="232" spans="1:63" x14ac:dyDescent="0.25">
      <c r="A232" t="s">
        <v>232</v>
      </c>
      <c r="B232">
        <v>45823</v>
      </c>
      <c r="C232">
        <v>96</v>
      </c>
      <c r="D232">
        <v>8.7100000000000009</v>
      </c>
      <c r="E232">
        <v>835.91</v>
      </c>
      <c r="F232">
        <v>747.76</v>
      </c>
      <c r="G232">
        <v>0</v>
      </c>
      <c r="H232">
        <v>0</v>
      </c>
      <c r="I232">
        <v>2.7000000000000001E-3</v>
      </c>
      <c r="J232">
        <v>1.2999999999999999E-3</v>
      </c>
      <c r="K232">
        <v>1.6E-2</v>
      </c>
      <c r="L232">
        <v>0.96260000000000001</v>
      </c>
      <c r="M232">
        <v>1.7399999999999999E-2</v>
      </c>
      <c r="N232">
        <v>0.36780000000000002</v>
      </c>
      <c r="O232">
        <v>0</v>
      </c>
      <c r="P232">
        <v>0.1401</v>
      </c>
      <c r="Q232" s="1">
        <v>56318.06</v>
      </c>
      <c r="R232">
        <v>0.12959999999999999</v>
      </c>
      <c r="S232">
        <v>0.14810000000000001</v>
      </c>
      <c r="T232">
        <v>0.72219999999999995</v>
      </c>
      <c r="U232">
        <v>5</v>
      </c>
      <c r="V232" s="1">
        <v>77987.8</v>
      </c>
      <c r="W232">
        <v>158.85</v>
      </c>
      <c r="X232" s="1">
        <v>543491.26</v>
      </c>
      <c r="Y232">
        <v>0.33179999999999998</v>
      </c>
      <c r="Z232">
        <v>2.0799999999999999E-2</v>
      </c>
      <c r="AA232">
        <v>0.64739999999999998</v>
      </c>
      <c r="AB232">
        <v>0.66820000000000002</v>
      </c>
      <c r="AC232">
        <v>543.49</v>
      </c>
      <c r="AD232" s="1">
        <v>23176.86</v>
      </c>
      <c r="AE232">
        <v>691.87</v>
      </c>
      <c r="AF232" s="1">
        <v>259848.72</v>
      </c>
      <c r="AG232">
        <v>545</v>
      </c>
      <c r="AH232" s="1">
        <v>37111</v>
      </c>
      <c r="AI232" s="1">
        <v>55210</v>
      </c>
      <c r="AJ232">
        <v>50.6</v>
      </c>
      <c r="AK232">
        <v>27.72</v>
      </c>
      <c r="AL232">
        <v>33.06</v>
      </c>
      <c r="AM232">
        <v>4.7</v>
      </c>
      <c r="AN232" s="1">
        <v>2214.92</v>
      </c>
      <c r="AO232">
        <v>1.5718000000000001</v>
      </c>
      <c r="AP232" s="1">
        <v>2220.2399999999998</v>
      </c>
      <c r="AQ232" s="1">
        <v>2705.61</v>
      </c>
      <c r="AR232" s="1">
        <v>8017.71</v>
      </c>
      <c r="AS232" s="1">
        <v>1493.99</v>
      </c>
      <c r="AT232">
        <v>520.04999999999995</v>
      </c>
      <c r="AU232" s="1">
        <v>14957.6</v>
      </c>
      <c r="AV232" s="1">
        <v>6042.6</v>
      </c>
      <c r="AW232">
        <v>0.21940000000000001</v>
      </c>
      <c r="AX232" s="1">
        <v>18858.84</v>
      </c>
      <c r="AY232">
        <v>0.68469999999999998</v>
      </c>
      <c r="AZ232" s="1">
        <v>1251.5999999999999</v>
      </c>
      <c r="BA232">
        <v>4.5400000000000003E-2</v>
      </c>
      <c r="BB232" s="1">
        <v>1389.1</v>
      </c>
      <c r="BC232">
        <v>5.04E-2</v>
      </c>
      <c r="BD232" s="1">
        <v>27542.14</v>
      </c>
      <c r="BE232" s="1">
        <v>4429.51</v>
      </c>
      <c r="BF232">
        <v>1.004</v>
      </c>
      <c r="BG232">
        <v>0.53890000000000005</v>
      </c>
      <c r="BH232">
        <v>0.2319</v>
      </c>
      <c r="BI232">
        <v>9.4200000000000006E-2</v>
      </c>
      <c r="BJ232">
        <v>3.4700000000000002E-2</v>
      </c>
      <c r="BK232">
        <v>0.1003</v>
      </c>
    </row>
    <row r="233" spans="1:63" x14ac:dyDescent="0.25">
      <c r="A233" t="s">
        <v>233</v>
      </c>
      <c r="B233">
        <v>47571</v>
      </c>
      <c r="C233">
        <v>54</v>
      </c>
      <c r="D233">
        <v>7.96</v>
      </c>
      <c r="E233">
        <v>429.96</v>
      </c>
      <c r="F233">
        <v>418.52</v>
      </c>
      <c r="G233">
        <v>0</v>
      </c>
      <c r="H233">
        <v>0</v>
      </c>
      <c r="I233">
        <v>7.1999999999999998E-3</v>
      </c>
      <c r="J233">
        <v>0</v>
      </c>
      <c r="K233">
        <v>0.17460000000000001</v>
      </c>
      <c r="L233">
        <v>0.80379999999999996</v>
      </c>
      <c r="M233">
        <v>1.44E-2</v>
      </c>
      <c r="N233">
        <v>0.24010000000000001</v>
      </c>
      <c r="O233">
        <v>1.0200000000000001E-2</v>
      </c>
      <c r="P233">
        <v>0.14960000000000001</v>
      </c>
      <c r="Q233" s="1">
        <v>62958.89</v>
      </c>
      <c r="R233">
        <v>8.1100000000000005E-2</v>
      </c>
      <c r="S233">
        <v>0.18920000000000001</v>
      </c>
      <c r="T233">
        <v>0.72970000000000002</v>
      </c>
      <c r="U233">
        <v>8</v>
      </c>
      <c r="V233" s="1">
        <v>53321.13</v>
      </c>
      <c r="W233">
        <v>52.37</v>
      </c>
      <c r="X233" s="1">
        <v>183124.01</v>
      </c>
      <c r="Y233">
        <v>0.70369999999999999</v>
      </c>
      <c r="Z233">
        <v>3.61E-2</v>
      </c>
      <c r="AA233">
        <v>0.2601</v>
      </c>
      <c r="AB233">
        <v>0.29630000000000001</v>
      </c>
      <c r="AC233">
        <v>183.12</v>
      </c>
      <c r="AD233" s="1">
        <v>5591.74</v>
      </c>
      <c r="AE233">
        <v>570.09</v>
      </c>
      <c r="AF233" s="1">
        <v>174933.39</v>
      </c>
      <c r="AG233">
        <v>371</v>
      </c>
      <c r="AH233" s="1">
        <v>35308</v>
      </c>
      <c r="AI233" s="1">
        <v>53031</v>
      </c>
      <c r="AJ233">
        <v>34.26</v>
      </c>
      <c r="AK233">
        <v>29.19</v>
      </c>
      <c r="AL233">
        <v>29.89</v>
      </c>
      <c r="AM233">
        <v>3.5</v>
      </c>
      <c r="AN233" s="1">
        <v>1967.38</v>
      </c>
      <c r="AO233">
        <v>1.9966999999999999</v>
      </c>
      <c r="AP233" s="1">
        <v>2804.55</v>
      </c>
      <c r="AQ233" s="1">
        <v>2606.0300000000002</v>
      </c>
      <c r="AR233" s="1">
        <v>9465.64</v>
      </c>
      <c r="AS233">
        <v>724.61</v>
      </c>
      <c r="AT233">
        <v>263.44</v>
      </c>
      <c r="AU233" s="1">
        <v>15864.28</v>
      </c>
      <c r="AV233" s="1">
        <v>8489.16</v>
      </c>
      <c r="AW233">
        <v>0.46949999999999997</v>
      </c>
      <c r="AX233" s="1">
        <v>6397.25</v>
      </c>
      <c r="AY233">
        <v>0.3538</v>
      </c>
      <c r="AZ233" s="1">
        <v>1587.59</v>
      </c>
      <c r="BA233">
        <v>8.7800000000000003E-2</v>
      </c>
      <c r="BB233" s="1">
        <v>1606.59</v>
      </c>
      <c r="BC233">
        <v>8.8900000000000007E-2</v>
      </c>
      <c r="BD233" s="1">
        <v>18080.59</v>
      </c>
      <c r="BE233" s="1">
        <v>6708.4</v>
      </c>
      <c r="BF233">
        <v>2.4582999999999999</v>
      </c>
      <c r="BG233">
        <v>0.5595</v>
      </c>
      <c r="BH233">
        <v>0.2311</v>
      </c>
      <c r="BI233">
        <v>0.16980000000000001</v>
      </c>
      <c r="BJ233">
        <v>2.52E-2</v>
      </c>
      <c r="BK233">
        <v>1.44E-2</v>
      </c>
    </row>
    <row r="234" spans="1:63" x14ac:dyDescent="0.25">
      <c r="A234" t="s">
        <v>234</v>
      </c>
      <c r="B234">
        <v>49700</v>
      </c>
      <c r="C234">
        <v>66</v>
      </c>
      <c r="D234">
        <v>10.51</v>
      </c>
      <c r="E234">
        <v>693.89</v>
      </c>
      <c r="F234">
        <v>772.97</v>
      </c>
      <c r="G234">
        <v>3.8999999999999998E-3</v>
      </c>
      <c r="H234">
        <v>0</v>
      </c>
      <c r="I234">
        <v>6.4999999999999997E-3</v>
      </c>
      <c r="J234">
        <v>1.2999999999999999E-3</v>
      </c>
      <c r="K234">
        <v>6.2199999999999998E-2</v>
      </c>
      <c r="L234">
        <v>0.89639999999999997</v>
      </c>
      <c r="M234">
        <v>2.98E-2</v>
      </c>
      <c r="N234">
        <v>0.2334</v>
      </c>
      <c r="O234">
        <v>0</v>
      </c>
      <c r="P234">
        <v>0.12939999999999999</v>
      </c>
      <c r="Q234" s="1">
        <v>69356.2</v>
      </c>
      <c r="R234">
        <v>5.1700000000000003E-2</v>
      </c>
      <c r="S234">
        <v>0.10340000000000001</v>
      </c>
      <c r="T234">
        <v>0.8448</v>
      </c>
      <c r="U234">
        <v>9</v>
      </c>
      <c r="V234" s="1">
        <v>67332.56</v>
      </c>
      <c r="W234">
        <v>74.599999999999994</v>
      </c>
      <c r="X234" s="1">
        <v>388669.37</v>
      </c>
      <c r="Y234">
        <v>0.37880000000000003</v>
      </c>
      <c r="Z234">
        <v>9.4399999999999998E-2</v>
      </c>
      <c r="AA234">
        <v>0.52669999999999995</v>
      </c>
      <c r="AB234">
        <v>0.62119999999999997</v>
      </c>
      <c r="AC234">
        <v>388.67</v>
      </c>
      <c r="AD234" s="1">
        <v>12555.12</v>
      </c>
      <c r="AE234">
        <v>581.65</v>
      </c>
      <c r="AF234" s="1">
        <v>187127.59</v>
      </c>
      <c r="AG234">
        <v>405</v>
      </c>
      <c r="AH234" s="1">
        <v>37086</v>
      </c>
      <c r="AI234" s="1">
        <v>59783</v>
      </c>
      <c r="AJ234">
        <v>38.840000000000003</v>
      </c>
      <c r="AK234">
        <v>25.3</v>
      </c>
      <c r="AL234">
        <v>23.94</v>
      </c>
      <c r="AM234">
        <v>4.5999999999999996</v>
      </c>
      <c r="AN234">
        <v>716.85</v>
      </c>
      <c r="AO234">
        <v>1.1685000000000001</v>
      </c>
      <c r="AP234" s="1">
        <v>1546.51</v>
      </c>
      <c r="AQ234" s="1">
        <v>1819.32</v>
      </c>
      <c r="AR234" s="1">
        <v>7137.11</v>
      </c>
      <c r="AS234">
        <v>505.6</v>
      </c>
      <c r="AT234">
        <v>287.62</v>
      </c>
      <c r="AU234" s="1">
        <v>11296.15</v>
      </c>
      <c r="AV234" s="1">
        <v>4927.17</v>
      </c>
      <c r="AW234">
        <v>0.30320000000000003</v>
      </c>
      <c r="AX234" s="1">
        <v>8382.66</v>
      </c>
      <c r="AY234">
        <v>0.51580000000000004</v>
      </c>
      <c r="AZ234" s="1">
        <v>2474.12</v>
      </c>
      <c r="BA234">
        <v>0.1522</v>
      </c>
      <c r="BB234">
        <v>467.8</v>
      </c>
      <c r="BC234">
        <v>2.8799999999999999E-2</v>
      </c>
      <c r="BD234" s="1">
        <v>16251.75</v>
      </c>
      <c r="BE234" s="1">
        <v>4832.6400000000003</v>
      </c>
      <c r="BF234">
        <v>1.4194</v>
      </c>
      <c r="BG234">
        <v>0.50319999999999998</v>
      </c>
      <c r="BH234">
        <v>0.21060000000000001</v>
      </c>
      <c r="BI234">
        <v>0.23119999999999999</v>
      </c>
      <c r="BJ234">
        <v>3.6499999999999998E-2</v>
      </c>
      <c r="BK234">
        <v>1.8499999999999999E-2</v>
      </c>
    </row>
    <row r="235" spans="1:63" x14ac:dyDescent="0.25">
      <c r="A235" t="s">
        <v>235</v>
      </c>
      <c r="B235">
        <v>50161</v>
      </c>
      <c r="C235">
        <v>19</v>
      </c>
      <c r="D235">
        <v>139.12</v>
      </c>
      <c r="E235" s="1">
        <v>2643.36</v>
      </c>
      <c r="F235" s="1">
        <v>2453.83</v>
      </c>
      <c r="G235">
        <v>1.7899999999999999E-2</v>
      </c>
      <c r="H235">
        <v>1.1999999999999999E-3</v>
      </c>
      <c r="I235">
        <v>3.5900000000000001E-2</v>
      </c>
      <c r="J235">
        <v>4.0000000000000002E-4</v>
      </c>
      <c r="K235">
        <v>3.4700000000000002E-2</v>
      </c>
      <c r="L235">
        <v>0.85240000000000005</v>
      </c>
      <c r="M235">
        <v>5.7500000000000002E-2</v>
      </c>
      <c r="N235">
        <v>0.38229999999999997</v>
      </c>
      <c r="O235">
        <v>3.8999999999999998E-3</v>
      </c>
      <c r="P235">
        <v>0.1353</v>
      </c>
      <c r="Q235" s="1">
        <v>68217.45</v>
      </c>
      <c r="R235">
        <v>3.8699999999999998E-2</v>
      </c>
      <c r="S235">
        <v>0.14360000000000001</v>
      </c>
      <c r="T235">
        <v>0.81769999999999998</v>
      </c>
      <c r="U235">
        <v>14</v>
      </c>
      <c r="V235" s="1">
        <v>99950.58</v>
      </c>
      <c r="W235">
        <v>184.92</v>
      </c>
      <c r="X235" s="1">
        <v>224401.18</v>
      </c>
      <c r="Y235">
        <v>0.68089999999999995</v>
      </c>
      <c r="Z235">
        <v>0.29620000000000002</v>
      </c>
      <c r="AA235">
        <v>2.29E-2</v>
      </c>
      <c r="AB235">
        <v>0.31909999999999999</v>
      </c>
      <c r="AC235">
        <v>224.4</v>
      </c>
      <c r="AD235" s="1">
        <v>9329.56</v>
      </c>
      <c r="AE235">
        <v>881.14</v>
      </c>
      <c r="AF235" s="1">
        <v>206476.23</v>
      </c>
      <c r="AG235">
        <v>468</v>
      </c>
      <c r="AH235" s="1">
        <v>35259</v>
      </c>
      <c r="AI235" s="1">
        <v>65395</v>
      </c>
      <c r="AJ235">
        <v>50.75</v>
      </c>
      <c r="AK235">
        <v>40.49</v>
      </c>
      <c r="AL235">
        <v>43.37</v>
      </c>
      <c r="AM235">
        <v>4.7</v>
      </c>
      <c r="AN235">
        <v>0</v>
      </c>
      <c r="AO235">
        <v>1.0271999999999999</v>
      </c>
      <c r="AP235" s="1">
        <v>1681.23</v>
      </c>
      <c r="AQ235" s="1">
        <v>2296.7800000000002</v>
      </c>
      <c r="AR235" s="1">
        <v>8029.82</v>
      </c>
      <c r="AS235">
        <v>787.25</v>
      </c>
      <c r="AT235">
        <v>302.61</v>
      </c>
      <c r="AU235" s="1">
        <v>13097.69</v>
      </c>
      <c r="AV235" s="1">
        <v>4065.92</v>
      </c>
      <c r="AW235">
        <v>0.26900000000000002</v>
      </c>
      <c r="AX235" s="1">
        <v>8465.5</v>
      </c>
      <c r="AY235">
        <v>0.56010000000000004</v>
      </c>
      <c r="AZ235" s="1">
        <v>1342.82</v>
      </c>
      <c r="BA235">
        <v>8.8900000000000007E-2</v>
      </c>
      <c r="BB235" s="1">
        <v>1238.68</v>
      </c>
      <c r="BC235">
        <v>8.2000000000000003E-2</v>
      </c>
      <c r="BD235" s="1">
        <v>15112.92</v>
      </c>
      <c r="BE235" s="1">
        <v>1435.5</v>
      </c>
      <c r="BF235">
        <v>0.25269999999999998</v>
      </c>
      <c r="BG235">
        <v>0.56920000000000004</v>
      </c>
      <c r="BH235">
        <v>0.27360000000000001</v>
      </c>
      <c r="BI235">
        <v>0.1186</v>
      </c>
      <c r="BJ235">
        <v>2.2700000000000001E-2</v>
      </c>
      <c r="BK235">
        <v>1.5900000000000001E-2</v>
      </c>
    </row>
    <row r="236" spans="1:63" x14ac:dyDescent="0.25">
      <c r="A236" t="s">
        <v>236</v>
      </c>
      <c r="B236">
        <v>45427</v>
      </c>
      <c r="C236">
        <v>25</v>
      </c>
      <c r="D236">
        <v>68.14</v>
      </c>
      <c r="E236" s="1">
        <v>1703.48</v>
      </c>
      <c r="F236" s="1">
        <v>1842.65</v>
      </c>
      <c r="G236">
        <v>6.4999999999999997E-3</v>
      </c>
      <c r="H236">
        <v>0</v>
      </c>
      <c r="I236">
        <v>5.16E-2</v>
      </c>
      <c r="J236">
        <v>5.0000000000000001E-4</v>
      </c>
      <c r="K236">
        <v>3.2599999999999997E-2</v>
      </c>
      <c r="L236">
        <v>0.87729999999999997</v>
      </c>
      <c r="M236">
        <v>3.15E-2</v>
      </c>
      <c r="N236">
        <v>0.41220000000000001</v>
      </c>
      <c r="O236">
        <v>6.4999999999999997E-3</v>
      </c>
      <c r="P236">
        <v>0.1016</v>
      </c>
      <c r="Q236" s="1">
        <v>56639.16</v>
      </c>
      <c r="R236">
        <v>0.20660000000000001</v>
      </c>
      <c r="S236">
        <v>0.1983</v>
      </c>
      <c r="T236">
        <v>0.59499999999999997</v>
      </c>
      <c r="U236">
        <v>13</v>
      </c>
      <c r="V236" s="1">
        <v>69198.960000000006</v>
      </c>
      <c r="W236">
        <v>128.04</v>
      </c>
      <c r="X236" s="1">
        <v>139614.07999999999</v>
      </c>
      <c r="Y236">
        <v>0.80079999999999996</v>
      </c>
      <c r="Z236">
        <v>0.1603</v>
      </c>
      <c r="AA236">
        <v>3.8899999999999997E-2</v>
      </c>
      <c r="AB236">
        <v>0.19919999999999999</v>
      </c>
      <c r="AC236">
        <v>139.61000000000001</v>
      </c>
      <c r="AD236" s="1">
        <v>5300.35</v>
      </c>
      <c r="AE236">
        <v>698.8</v>
      </c>
      <c r="AF236" s="1">
        <v>108171.68</v>
      </c>
      <c r="AG236">
        <v>98</v>
      </c>
      <c r="AH236" s="1">
        <v>32810</v>
      </c>
      <c r="AI236" s="1">
        <v>50472</v>
      </c>
      <c r="AJ236">
        <v>58.25</v>
      </c>
      <c r="AK236">
        <v>36.049999999999997</v>
      </c>
      <c r="AL236">
        <v>42.61</v>
      </c>
      <c r="AM236">
        <v>5.0999999999999996</v>
      </c>
      <c r="AN236">
        <v>0</v>
      </c>
      <c r="AO236">
        <v>0.95269999999999999</v>
      </c>
      <c r="AP236" s="1">
        <v>1399.32</v>
      </c>
      <c r="AQ236" s="1">
        <v>1969.64</v>
      </c>
      <c r="AR236" s="1">
        <v>6210.72</v>
      </c>
      <c r="AS236">
        <v>477.44</v>
      </c>
      <c r="AT236">
        <v>175.53</v>
      </c>
      <c r="AU236" s="1">
        <v>10232.65</v>
      </c>
      <c r="AV236" s="1">
        <v>5777.57</v>
      </c>
      <c r="AW236">
        <v>0.44550000000000001</v>
      </c>
      <c r="AX236" s="1">
        <v>4090.67</v>
      </c>
      <c r="AY236">
        <v>0.31540000000000001</v>
      </c>
      <c r="AZ236" s="1">
        <v>2128.4899999999998</v>
      </c>
      <c r="BA236">
        <v>0.1641</v>
      </c>
      <c r="BB236">
        <v>972.66</v>
      </c>
      <c r="BC236">
        <v>7.4999999999999997E-2</v>
      </c>
      <c r="BD236" s="1">
        <v>12969.39</v>
      </c>
      <c r="BE236" s="1">
        <v>5645.7</v>
      </c>
      <c r="BF236">
        <v>1.5636000000000001</v>
      </c>
      <c r="BG236">
        <v>0.55969999999999998</v>
      </c>
      <c r="BH236">
        <v>0.28060000000000002</v>
      </c>
      <c r="BI236">
        <v>0.1212</v>
      </c>
      <c r="BJ236">
        <v>2.24E-2</v>
      </c>
      <c r="BK236">
        <v>1.61E-2</v>
      </c>
    </row>
    <row r="237" spans="1:63" x14ac:dyDescent="0.25">
      <c r="A237" t="s">
        <v>237</v>
      </c>
      <c r="B237">
        <v>48751</v>
      </c>
      <c r="C237">
        <v>23</v>
      </c>
      <c r="D237">
        <v>270.93</v>
      </c>
      <c r="E237" s="1">
        <v>6231.46</v>
      </c>
      <c r="F237" s="1">
        <v>5590.04</v>
      </c>
      <c r="G237">
        <v>1.61E-2</v>
      </c>
      <c r="H237">
        <v>2E-3</v>
      </c>
      <c r="I237">
        <v>0.2339</v>
      </c>
      <c r="J237">
        <v>6.9999999999999999E-4</v>
      </c>
      <c r="K237">
        <v>6.3700000000000007E-2</v>
      </c>
      <c r="L237">
        <v>0.56200000000000006</v>
      </c>
      <c r="M237">
        <v>0.1217</v>
      </c>
      <c r="N237">
        <v>0.4904</v>
      </c>
      <c r="O237">
        <v>4.24E-2</v>
      </c>
      <c r="P237">
        <v>0.1595</v>
      </c>
      <c r="Q237" s="1">
        <v>77945.8</v>
      </c>
      <c r="R237">
        <v>0.13189999999999999</v>
      </c>
      <c r="S237">
        <v>0.15659999999999999</v>
      </c>
      <c r="T237">
        <v>0.71150000000000002</v>
      </c>
      <c r="U237">
        <v>46</v>
      </c>
      <c r="V237" s="1">
        <v>93911.24</v>
      </c>
      <c r="W237">
        <v>132.38</v>
      </c>
      <c r="X237" s="1">
        <v>134388.46</v>
      </c>
      <c r="Y237">
        <v>0.81020000000000003</v>
      </c>
      <c r="Z237">
        <v>0.1694</v>
      </c>
      <c r="AA237">
        <v>2.0299999999999999E-2</v>
      </c>
      <c r="AB237">
        <v>0.1898</v>
      </c>
      <c r="AC237">
        <v>134.38999999999999</v>
      </c>
      <c r="AD237" s="1">
        <v>5392.01</v>
      </c>
      <c r="AE237">
        <v>749.96</v>
      </c>
      <c r="AF237" s="1">
        <v>111692.63</v>
      </c>
      <c r="AG237">
        <v>105</v>
      </c>
      <c r="AH237" s="1">
        <v>35999</v>
      </c>
      <c r="AI237" s="1">
        <v>53023</v>
      </c>
      <c r="AJ237">
        <v>60.83</v>
      </c>
      <c r="AK237">
        <v>39.19</v>
      </c>
      <c r="AL237">
        <v>42.12</v>
      </c>
      <c r="AM237">
        <v>6.8</v>
      </c>
      <c r="AN237">
        <v>0</v>
      </c>
      <c r="AO237">
        <v>1.0474000000000001</v>
      </c>
      <c r="AP237" s="1">
        <v>1546.58</v>
      </c>
      <c r="AQ237" s="1">
        <v>1801.01</v>
      </c>
      <c r="AR237" s="1">
        <v>8513.15</v>
      </c>
      <c r="AS237">
        <v>896.45</v>
      </c>
      <c r="AT237">
        <v>279.83</v>
      </c>
      <c r="AU237" s="1">
        <v>13037.02</v>
      </c>
      <c r="AV237" s="1">
        <v>7521.02</v>
      </c>
      <c r="AW237">
        <v>0.52090000000000003</v>
      </c>
      <c r="AX237" s="1">
        <v>4922.74</v>
      </c>
      <c r="AY237">
        <v>0.34089999999999998</v>
      </c>
      <c r="AZ237">
        <v>572.91</v>
      </c>
      <c r="BA237">
        <v>3.9699999999999999E-2</v>
      </c>
      <c r="BB237" s="1">
        <v>1421.83</v>
      </c>
      <c r="BC237">
        <v>9.8500000000000004E-2</v>
      </c>
      <c r="BD237" s="1">
        <v>14438.5</v>
      </c>
      <c r="BE237" s="1">
        <v>5056.3500000000004</v>
      </c>
      <c r="BF237">
        <v>1.5508</v>
      </c>
      <c r="BG237">
        <v>0.59330000000000005</v>
      </c>
      <c r="BH237">
        <v>0.25080000000000002</v>
      </c>
      <c r="BI237">
        <v>0.1033</v>
      </c>
      <c r="BJ237">
        <v>1.8599999999999998E-2</v>
      </c>
      <c r="BK237">
        <v>3.4099999999999998E-2</v>
      </c>
    </row>
    <row r="238" spans="1:63" x14ac:dyDescent="0.25">
      <c r="A238" t="s">
        <v>238</v>
      </c>
      <c r="B238">
        <v>50021</v>
      </c>
      <c r="C238">
        <v>30</v>
      </c>
      <c r="D238">
        <v>150.63</v>
      </c>
      <c r="E238" s="1">
        <v>4518.97</v>
      </c>
      <c r="F238" s="1">
        <v>4495.17</v>
      </c>
      <c r="G238">
        <v>6.0699999999999997E-2</v>
      </c>
      <c r="H238">
        <v>4.0000000000000002E-4</v>
      </c>
      <c r="I238">
        <v>1.6500000000000001E-2</v>
      </c>
      <c r="J238">
        <v>6.9999999999999999E-4</v>
      </c>
      <c r="K238">
        <v>2.8000000000000001E-2</v>
      </c>
      <c r="L238">
        <v>0.85680000000000001</v>
      </c>
      <c r="M238">
        <v>3.6900000000000002E-2</v>
      </c>
      <c r="N238">
        <v>4.99E-2</v>
      </c>
      <c r="O238">
        <v>1.4800000000000001E-2</v>
      </c>
      <c r="P238">
        <v>0.1381</v>
      </c>
      <c r="Q238" s="1">
        <v>81690.97</v>
      </c>
      <c r="R238">
        <v>0.12770000000000001</v>
      </c>
      <c r="S238">
        <v>0.19</v>
      </c>
      <c r="T238">
        <v>0.68220000000000003</v>
      </c>
      <c r="U238">
        <v>30</v>
      </c>
      <c r="V238" s="1">
        <v>91591.3</v>
      </c>
      <c r="W238">
        <v>150.63</v>
      </c>
      <c r="X238" s="1">
        <v>283873.67</v>
      </c>
      <c r="Y238">
        <v>0.82320000000000004</v>
      </c>
      <c r="Z238">
        <v>0.15709999999999999</v>
      </c>
      <c r="AA238">
        <v>1.9699999999999999E-2</v>
      </c>
      <c r="AB238">
        <v>0.17680000000000001</v>
      </c>
      <c r="AC238">
        <v>283.87</v>
      </c>
      <c r="AD238" s="1">
        <v>11924.96</v>
      </c>
      <c r="AE238" s="1">
        <v>1205.95</v>
      </c>
      <c r="AF238" s="1">
        <v>267675.81</v>
      </c>
      <c r="AG238">
        <v>555</v>
      </c>
      <c r="AH238" s="1">
        <v>72620</v>
      </c>
      <c r="AI238" s="1">
        <v>167861</v>
      </c>
      <c r="AJ238">
        <v>86.93</v>
      </c>
      <c r="AK238">
        <v>38.76</v>
      </c>
      <c r="AL238">
        <v>53.37</v>
      </c>
      <c r="AM238">
        <v>4.2300000000000004</v>
      </c>
      <c r="AN238">
        <v>0</v>
      </c>
      <c r="AO238">
        <v>0.46410000000000001</v>
      </c>
      <c r="AP238" s="1">
        <v>1966.19</v>
      </c>
      <c r="AQ238" s="1">
        <v>2520.1</v>
      </c>
      <c r="AR238" s="1">
        <v>9049.9699999999993</v>
      </c>
      <c r="AS238" s="1">
        <v>1168.57</v>
      </c>
      <c r="AT238">
        <v>368.91</v>
      </c>
      <c r="AU238" s="1">
        <v>15073.75</v>
      </c>
      <c r="AV238" s="1">
        <v>3669.3</v>
      </c>
      <c r="AW238">
        <v>0.23069999999999999</v>
      </c>
      <c r="AX238" s="1">
        <v>10600.73</v>
      </c>
      <c r="AY238">
        <v>0.66649999999999998</v>
      </c>
      <c r="AZ238">
        <v>786.99</v>
      </c>
      <c r="BA238">
        <v>4.9500000000000002E-2</v>
      </c>
      <c r="BB238">
        <v>849.16</v>
      </c>
      <c r="BC238">
        <v>5.3400000000000003E-2</v>
      </c>
      <c r="BD238" s="1">
        <v>15906.18</v>
      </c>
      <c r="BE238" s="1">
        <v>2238.54</v>
      </c>
      <c r="BF238">
        <v>0.16389999999999999</v>
      </c>
      <c r="BG238">
        <v>0.58499999999999996</v>
      </c>
      <c r="BH238">
        <v>0.23219999999999999</v>
      </c>
      <c r="BI238">
        <v>0.14230000000000001</v>
      </c>
      <c r="BJ238">
        <v>2.7300000000000001E-2</v>
      </c>
      <c r="BK238">
        <v>1.3299999999999999E-2</v>
      </c>
    </row>
    <row r="239" spans="1:63" x14ac:dyDescent="0.25">
      <c r="A239" t="s">
        <v>239</v>
      </c>
      <c r="B239">
        <v>49502</v>
      </c>
      <c r="C239">
        <v>60</v>
      </c>
      <c r="D239">
        <v>17.52</v>
      </c>
      <c r="E239" s="1">
        <v>1051.47</v>
      </c>
      <c r="F239" s="1">
        <v>1027.1400000000001</v>
      </c>
      <c r="G239">
        <v>1E-3</v>
      </c>
      <c r="H239">
        <v>0</v>
      </c>
      <c r="I239">
        <v>6.7999999999999996E-3</v>
      </c>
      <c r="J239">
        <v>1.9E-3</v>
      </c>
      <c r="K239">
        <v>9.7000000000000003E-3</v>
      </c>
      <c r="L239">
        <v>0.94550000000000001</v>
      </c>
      <c r="M239">
        <v>3.5099999999999999E-2</v>
      </c>
      <c r="N239">
        <v>0.99029999999999996</v>
      </c>
      <c r="O239">
        <v>0</v>
      </c>
      <c r="P239">
        <v>0.1699</v>
      </c>
      <c r="Q239" s="1">
        <v>66145.66</v>
      </c>
      <c r="R239">
        <v>0.1134</v>
      </c>
      <c r="S239">
        <v>0.23710000000000001</v>
      </c>
      <c r="T239">
        <v>0.64949999999999997</v>
      </c>
      <c r="U239">
        <v>15</v>
      </c>
      <c r="V239" s="1">
        <v>66941.67</v>
      </c>
      <c r="W239">
        <v>66.41</v>
      </c>
      <c r="X239" s="1">
        <v>74594.48</v>
      </c>
      <c r="Y239">
        <v>0.91500000000000004</v>
      </c>
      <c r="Z239">
        <v>1.0500000000000001E-2</v>
      </c>
      <c r="AA239">
        <v>7.4499999999999997E-2</v>
      </c>
      <c r="AB239">
        <v>8.5000000000000006E-2</v>
      </c>
      <c r="AC239">
        <v>74.59</v>
      </c>
      <c r="AD239" s="1">
        <v>1717.96</v>
      </c>
      <c r="AE239">
        <v>214.91</v>
      </c>
      <c r="AF239" s="1">
        <v>68235.360000000001</v>
      </c>
      <c r="AG239">
        <v>26</v>
      </c>
      <c r="AH239" s="1">
        <v>33802</v>
      </c>
      <c r="AI239" s="1">
        <v>45850</v>
      </c>
      <c r="AJ239">
        <v>32.700000000000003</v>
      </c>
      <c r="AK239">
        <v>22.23</v>
      </c>
      <c r="AL239">
        <v>24.3</v>
      </c>
      <c r="AM239">
        <v>3.9</v>
      </c>
      <c r="AN239">
        <v>0</v>
      </c>
      <c r="AO239">
        <v>0.67020000000000002</v>
      </c>
      <c r="AP239" s="1">
        <v>1485.5</v>
      </c>
      <c r="AQ239" s="1">
        <v>2785.12</v>
      </c>
      <c r="AR239" s="1">
        <v>9912.7800000000007</v>
      </c>
      <c r="AS239">
        <v>850.07</v>
      </c>
      <c r="AT239">
        <v>519.67999999999995</v>
      </c>
      <c r="AU239" s="1">
        <v>15553.14</v>
      </c>
      <c r="AV239" s="1">
        <v>13733.79</v>
      </c>
      <c r="AW239">
        <v>0.74819999999999998</v>
      </c>
      <c r="AX239" s="1">
        <v>1416.54</v>
      </c>
      <c r="AY239">
        <v>7.7200000000000005E-2</v>
      </c>
      <c r="AZ239" s="1">
        <v>1765.03</v>
      </c>
      <c r="BA239">
        <v>9.6199999999999994E-2</v>
      </c>
      <c r="BB239" s="1">
        <v>1441</v>
      </c>
      <c r="BC239">
        <v>7.85E-2</v>
      </c>
      <c r="BD239" s="1">
        <v>18356.36</v>
      </c>
      <c r="BE239" s="1">
        <v>13085.3</v>
      </c>
      <c r="BF239">
        <v>6.2706</v>
      </c>
      <c r="BG239">
        <v>0.58099999999999996</v>
      </c>
      <c r="BH239">
        <v>0.25969999999999999</v>
      </c>
      <c r="BI239">
        <v>0.1255</v>
      </c>
      <c r="BJ239">
        <v>2.76E-2</v>
      </c>
      <c r="BK239">
        <v>6.1000000000000004E-3</v>
      </c>
    </row>
    <row r="240" spans="1:63" x14ac:dyDescent="0.25">
      <c r="A240" t="s">
        <v>240</v>
      </c>
      <c r="B240">
        <v>44131</v>
      </c>
      <c r="C240">
        <v>22</v>
      </c>
      <c r="D240">
        <v>55.09</v>
      </c>
      <c r="E240" s="1">
        <v>1212.05</v>
      </c>
      <c r="F240" s="1">
        <v>1240.99</v>
      </c>
      <c r="G240">
        <v>5.5999999999999999E-3</v>
      </c>
      <c r="H240">
        <v>8.0000000000000004E-4</v>
      </c>
      <c r="I240">
        <v>1.6899999999999998E-2</v>
      </c>
      <c r="J240">
        <v>2.3999999999999998E-3</v>
      </c>
      <c r="K240">
        <v>4.19E-2</v>
      </c>
      <c r="L240">
        <v>0.89770000000000005</v>
      </c>
      <c r="M240">
        <v>3.4599999999999999E-2</v>
      </c>
      <c r="N240">
        <v>0.20899999999999999</v>
      </c>
      <c r="O240">
        <v>0</v>
      </c>
      <c r="P240">
        <v>0.12909999999999999</v>
      </c>
      <c r="Q240" s="1">
        <v>70558.67</v>
      </c>
      <c r="R240">
        <v>9.7600000000000006E-2</v>
      </c>
      <c r="S240">
        <v>0.18290000000000001</v>
      </c>
      <c r="T240">
        <v>0.71950000000000003</v>
      </c>
      <c r="U240">
        <v>8</v>
      </c>
      <c r="V240" s="1">
        <v>94224</v>
      </c>
      <c r="W240">
        <v>148.38</v>
      </c>
      <c r="X240" s="1">
        <v>314444.33</v>
      </c>
      <c r="Y240">
        <v>0.83379999999999999</v>
      </c>
      <c r="Z240">
        <v>0.13519999999999999</v>
      </c>
      <c r="AA240">
        <v>3.1099999999999999E-2</v>
      </c>
      <c r="AB240">
        <v>0.16619999999999999</v>
      </c>
      <c r="AC240">
        <v>314.44</v>
      </c>
      <c r="AD240" s="1">
        <v>10692.96</v>
      </c>
      <c r="AE240" s="1">
        <v>1145.32</v>
      </c>
      <c r="AF240" s="1">
        <v>284635.98</v>
      </c>
      <c r="AG240">
        <v>567</v>
      </c>
      <c r="AH240" s="1">
        <v>38694</v>
      </c>
      <c r="AI240" s="1">
        <v>85894</v>
      </c>
      <c r="AJ240">
        <v>73.28</v>
      </c>
      <c r="AK240">
        <v>31.07</v>
      </c>
      <c r="AL240">
        <v>43.08</v>
      </c>
      <c r="AM240">
        <v>5.3</v>
      </c>
      <c r="AN240">
        <v>0</v>
      </c>
      <c r="AO240">
        <v>0.87560000000000004</v>
      </c>
      <c r="AP240" s="1">
        <v>1781.52</v>
      </c>
      <c r="AQ240" s="1">
        <v>2064.25</v>
      </c>
      <c r="AR240" s="1">
        <v>7378.54</v>
      </c>
      <c r="AS240">
        <v>932.28</v>
      </c>
      <c r="AT240">
        <v>249.44</v>
      </c>
      <c r="AU240" s="1">
        <v>12406.03</v>
      </c>
      <c r="AV240" s="1">
        <v>3253.65</v>
      </c>
      <c r="AW240">
        <v>0.23130000000000001</v>
      </c>
      <c r="AX240" s="1">
        <v>8576.81</v>
      </c>
      <c r="AY240">
        <v>0.60980000000000001</v>
      </c>
      <c r="AZ240" s="1">
        <v>1181.1400000000001</v>
      </c>
      <c r="BA240">
        <v>8.4000000000000005E-2</v>
      </c>
      <c r="BB240" s="1">
        <v>1053</v>
      </c>
      <c r="BC240">
        <v>7.4899999999999994E-2</v>
      </c>
      <c r="BD240" s="1">
        <v>14064.6</v>
      </c>
      <c r="BE240" s="1">
        <v>2188.48</v>
      </c>
      <c r="BF240">
        <v>0.22670000000000001</v>
      </c>
      <c r="BG240">
        <v>0.55830000000000002</v>
      </c>
      <c r="BH240">
        <v>0.2049</v>
      </c>
      <c r="BI240">
        <v>0.189</v>
      </c>
      <c r="BJ240">
        <v>2.75E-2</v>
      </c>
      <c r="BK240">
        <v>2.0299999999999999E-2</v>
      </c>
    </row>
    <row r="241" spans="1:63" x14ac:dyDescent="0.25">
      <c r="A241" t="s">
        <v>241</v>
      </c>
      <c r="B241">
        <v>46565</v>
      </c>
      <c r="C241">
        <v>10</v>
      </c>
      <c r="D241">
        <v>105.31</v>
      </c>
      <c r="E241" s="1">
        <v>1053.06</v>
      </c>
      <c r="F241" s="1">
        <v>1075.4000000000001</v>
      </c>
      <c r="G241">
        <v>2.1399999999999999E-2</v>
      </c>
      <c r="H241">
        <v>8.9999999999999998E-4</v>
      </c>
      <c r="I241">
        <v>1.9E-3</v>
      </c>
      <c r="J241">
        <v>8.9999999999999998E-4</v>
      </c>
      <c r="K241">
        <v>1.5800000000000002E-2</v>
      </c>
      <c r="L241">
        <v>0.92369999999999997</v>
      </c>
      <c r="M241">
        <v>3.5299999999999998E-2</v>
      </c>
      <c r="N241">
        <v>7.7100000000000002E-2</v>
      </c>
      <c r="O241">
        <v>1.2999999999999999E-2</v>
      </c>
      <c r="P241">
        <v>0.1125</v>
      </c>
      <c r="Q241" s="1">
        <v>81368.570000000007</v>
      </c>
      <c r="R241">
        <v>6.9000000000000006E-2</v>
      </c>
      <c r="S241">
        <v>0.18390000000000001</v>
      </c>
      <c r="T241">
        <v>0.74709999999999999</v>
      </c>
      <c r="U241">
        <v>10</v>
      </c>
      <c r="V241" s="1">
        <v>112666.56</v>
      </c>
      <c r="W241">
        <v>104.09</v>
      </c>
      <c r="X241" s="1">
        <v>470993.69</v>
      </c>
      <c r="Y241">
        <v>0.56459999999999999</v>
      </c>
      <c r="Z241">
        <v>0.37</v>
      </c>
      <c r="AA241">
        <v>6.54E-2</v>
      </c>
      <c r="AB241">
        <v>0.43540000000000001</v>
      </c>
      <c r="AC241">
        <v>470.99</v>
      </c>
      <c r="AD241" s="1">
        <v>15080.45</v>
      </c>
      <c r="AE241" s="1">
        <v>1247.3399999999999</v>
      </c>
      <c r="AF241" s="1">
        <v>458372.79</v>
      </c>
      <c r="AG241">
        <v>600</v>
      </c>
      <c r="AH241" s="1">
        <v>50274</v>
      </c>
      <c r="AI241" s="1">
        <v>103090</v>
      </c>
      <c r="AJ241">
        <v>33.65</v>
      </c>
      <c r="AK241">
        <v>31.54</v>
      </c>
      <c r="AL241">
        <v>32.46</v>
      </c>
      <c r="AM241">
        <v>6.1</v>
      </c>
      <c r="AN241">
        <v>0</v>
      </c>
      <c r="AO241">
        <v>0.69089999999999996</v>
      </c>
      <c r="AP241" s="1">
        <v>2379.71</v>
      </c>
      <c r="AQ241" s="1">
        <v>2844.44</v>
      </c>
      <c r="AR241" s="1">
        <v>11092.65</v>
      </c>
      <c r="AS241">
        <v>882</v>
      </c>
      <c r="AT241">
        <v>794.36</v>
      </c>
      <c r="AU241" s="1">
        <v>17993.169999999998</v>
      </c>
      <c r="AV241" s="1">
        <v>1932.63</v>
      </c>
      <c r="AW241">
        <v>0.1065</v>
      </c>
      <c r="AX241" s="1">
        <v>14835.37</v>
      </c>
      <c r="AY241">
        <v>0.81789999999999996</v>
      </c>
      <c r="AZ241">
        <v>940.32</v>
      </c>
      <c r="BA241">
        <v>5.1799999999999999E-2</v>
      </c>
      <c r="BB241">
        <v>429.93</v>
      </c>
      <c r="BC241">
        <v>2.3699999999999999E-2</v>
      </c>
      <c r="BD241" s="1">
        <v>18138.25</v>
      </c>
      <c r="BE241">
        <v>573.48</v>
      </c>
      <c r="BF241">
        <v>5.5599999999999997E-2</v>
      </c>
      <c r="BG241">
        <v>0.57050000000000001</v>
      </c>
      <c r="BH241">
        <v>0.21490000000000001</v>
      </c>
      <c r="BI241">
        <v>0.1666</v>
      </c>
      <c r="BJ241">
        <v>3.09E-2</v>
      </c>
      <c r="BK241">
        <v>1.7100000000000001E-2</v>
      </c>
    </row>
    <row r="242" spans="1:63" x14ac:dyDescent="0.25">
      <c r="A242" t="s">
        <v>242</v>
      </c>
      <c r="B242">
        <v>47803</v>
      </c>
      <c r="C242">
        <v>74</v>
      </c>
      <c r="D242">
        <v>30.1</v>
      </c>
      <c r="E242" s="1">
        <v>2227.33</v>
      </c>
      <c r="F242" s="1">
        <v>1935.89</v>
      </c>
      <c r="G242">
        <v>2.0999999999999999E-3</v>
      </c>
      <c r="H242">
        <v>5.0000000000000001E-4</v>
      </c>
      <c r="I242">
        <v>3.9800000000000002E-2</v>
      </c>
      <c r="J242">
        <v>1E-3</v>
      </c>
      <c r="K242">
        <v>1.7000000000000001E-2</v>
      </c>
      <c r="L242">
        <v>0.88429999999999997</v>
      </c>
      <c r="M242">
        <v>5.5300000000000002E-2</v>
      </c>
      <c r="N242">
        <v>0.5998</v>
      </c>
      <c r="O242">
        <v>0</v>
      </c>
      <c r="P242">
        <v>0.11940000000000001</v>
      </c>
      <c r="Q242" s="1">
        <v>47761.61</v>
      </c>
      <c r="R242">
        <v>0.22439999999999999</v>
      </c>
      <c r="S242">
        <v>0.17949999999999999</v>
      </c>
      <c r="T242">
        <v>0.59619999999999995</v>
      </c>
      <c r="U242">
        <v>14</v>
      </c>
      <c r="V242" s="1">
        <v>61986.43</v>
      </c>
      <c r="W242">
        <v>154.62</v>
      </c>
      <c r="X242" s="1">
        <v>198518.94</v>
      </c>
      <c r="Y242">
        <v>0.59340000000000004</v>
      </c>
      <c r="Z242">
        <v>0.29759999999999998</v>
      </c>
      <c r="AA242">
        <v>0.1091</v>
      </c>
      <c r="AB242">
        <v>0.40660000000000002</v>
      </c>
      <c r="AC242">
        <v>198.52</v>
      </c>
      <c r="AD242" s="1">
        <v>5422.7</v>
      </c>
      <c r="AE242">
        <v>529.65</v>
      </c>
      <c r="AF242" s="1">
        <v>170605.94</v>
      </c>
      <c r="AG242">
        <v>354</v>
      </c>
      <c r="AH242" s="1">
        <v>34031</v>
      </c>
      <c r="AI242" s="1">
        <v>58170</v>
      </c>
      <c r="AJ242">
        <v>40.83</v>
      </c>
      <c r="AK242">
        <v>22.03</v>
      </c>
      <c r="AL242">
        <v>32.909999999999997</v>
      </c>
      <c r="AM242">
        <v>4.8600000000000003</v>
      </c>
      <c r="AN242">
        <v>0</v>
      </c>
      <c r="AO242">
        <v>0.53010000000000002</v>
      </c>
      <c r="AP242" s="1">
        <v>1559.38</v>
      </c>
      <c r="AQ242" s="1">
        <v>2047.53</v>
      </c>
      <c r="AR242" s="1">
        <v>6186.84</v>
      </c>
      <c r="AS242">
        <v>615.19000000000005</v>
      </c>
      <c r="AT242">
        <v>232.65</v>
      </c>
      <c r="AU242" s="1">
        <v>10641.59</v>
      </c>
      <c r="AV242" s="1">
        <v>5764.66</v>
      </c>
      <c r="AW242">
        <v>0.4133</v>
      </c>
      <c r="AX242" s="1">
        <v>5280.6</v>
      </c>
      <c r="AY242">
        <v>0.37859999999999999</v>
      </c>
      <c r="AZ242" s="1">
        <v>1533.7</v>
      </c>
      <c r="BA242">
        <v>0.11</v>
      </c>
      <c r="BB242" s="1">
        <v>1368.48</v>
      </c>
      <c r="BC242">
        <v>9.8100000000000007E-2</v>
      </c>
      <c r="BD242" s="1">
        <v>13947.44</v>
      </c>
      <c r="BE242" s="1">
        <v>3098.24</v>
      </c>
      <c r="BF242">
        <v>0.68779999999999997</v>
      </c>
      <c r="BG242">
        <v>0.50419999999999998</v>
      </c>
      <c r="BH242">
        <v>0.28000000000000003</v>
      </c>
      <c r="BI242">
        <v>0.1656</v>
      </c>
      <c r="BJ242">
        <v>2.98E-2</v>
      </c>
      <c r="BK242">
        <v>2.0400000000000001E-2</v>
      </c>
    </row>
    <row r="243" spans="1:63" x14ac:dyDescent="0.25">
      <c r="A243" t="s">
        <v>243</v>
      </c>
      <c r="B243">
        <v>45435</v>
      </c>
      <c r="C243">
        <v>23</v>
      </c>
      <c r="D243">
        <v>92.98</v>
      </c>
      <c r="E243" s="1">
        <v>2138.4299999999998</v>
      </c>
      <c r="F243" s="1">
        <v>2059.36</v>
      </c>
      <c r="G243">
        <v>9.9099999999999994E-2</v>
      </c>
      <c r="H243">
        <v>5.0000000000000001E-4</v>
      </c>
      <c r="I243">
        <v>3.1600000000000003E-2</v>
      </c>
      <c r="J243">
        <v>1.9E-3</v>
      </c>
      <c r="K243">
        <v>5.0500000000000003E-2</v>
      </c>
      <c r="L243">
        <v>0.75860000000000005</v>
      </c>
      <c r="M243">
        <v>5.7799999999999997E-2</v>
      </c>
      <c r="N243">
        <v>3.3500000000000002E-2</v>
      </c>
      <c r="O243">
        <v>1.9900000000000001E-2</v>
      </c>
      <c r="P243">
        <v>7.5999999999999998E-2</v>
      </c>
      <c r="Q243" s="1">
        <v>83640.17</v>
      </c>
      <c r="R243">
        <v>0.1042</v>
      </c>
      <c r="S243">
        <v>0.2031</v>
      </c>
      <c r="T243">
        <v>0.69269999999999998</v>
      </c>
      <c r="U243">
        <v>19</v>
      </c>
      <c r="V243" s="1">
        <v>94721.52</v>
      </c>
      <c r="W243">
        <v>110.15</v>
      </c>
      <c r="X243" s="1">
        <v>640106.05000000005</v>
      </c>
      <c r="Y243">
        <v>0.89219999999999999</v>
      </c>
      <c r="Z243">
        <v>9.5899999999999999E-2</v>
      </c>
      <c r="AA243">
        <v>1.18E-2</v>
      </c>
      <c r="AB243">
        <v>0.10780000000000001</v>
      </c>
      <c r="AC243">
        <v>640.11</v>
      </c>
      <c r="AD243" s="1">
        <v>15135.17</v>
      </c>
      <c r="AE243" s="1">
        <v>1564.15</v>
      </c>
      <c r="AF243" s="1">
        <v>630646.69999999995</v>
      </c>
      <c r="AG243">
        <v>606</v>
      </c>
      <c r="AH243" s="1">
        <v>82470</v>
      </c>
      <c r="AI243" s="1">
        <v>449637</v>
      </c>
      <c r="AJ243">
        <v>45.62</v>
      </c>
      <c r="AK243">
        <v>23.5</v>
      </c>
      <c r="AL243">
        <v>22.26</v>
      </c>
      <c r="AM243">
        <v>6.41</v>
      </c>
      <c r="AN243">
        <v>0</v>
      </c>
      <c r="AO243">
        <v>0.20349999999999999</v>
      </c>
      <c r="AP243" s="1">
        <v>2141.1</v>
      </c>
      <c r="AQ243" s="1">
        <v>2726.21</v>
      </c>
      <c r="AR243" s="1">
        <v>10216.17</v>
      </c>
      <c r="AS243" s="1">
        <v>1338.05</v>
      </c>
      <c r="AT243">
        <v>778.07</v>
      </c>
      <c r="AU243" s="1">
        <v>17199.59</v>
      </c>
      <c r="AV243" s="1">
        <v>2324.4899999999998</v>
      </c>
      <c r="AW243">
        <v>0.1208</v>
      </c>
      <c r="AX243" s="1">
        <v>12574.18</v>
      </c>
      <c r="AY243">
        <v>0.65349999999999997</v>
      </c>
      <c r="AZ243" s="1">
        <v>3717.29</v>
      </c>
      <c r="BA243">
        <v>0.19320000000000001</v>
      </c>
      <c r="BB243">
        <v>624.64</v>
      </c>
      <c r="BC243">
        <v>3.2500000000000001E-2</v>
      </c>
      <c r="BD243" s="1">
        <v>19240.599999999999</v>
      </c>
      <c r="BE243">
        <v>521.29</v>
      </c>
      <c r="BF243">
        <v>1.11E-2</v>
      </c>
      <c r="BG243">
        <v>0.60199999999999998</v>
      </c>
      <c r="BH243">
        <v>0.20899999999999999</v>
      </c>
      <c r="BI243">
        <v>0.1361</v>
      </c>
      <c r="BJ243">
        <v>3.95E-2</v>
      </c>
      <c r="BK243">
        <v>1.34E-2</v>
      </c>
    </row>
    <row r="244" spans="1:63" x14ac:dyDescent="0.25">
      <c r="A244" t="s">
        <v>244</v>
      </c>
      <c r="B244">
        <v>48082</v>
      </c>
      <c r="C244">
        <v>126</v>
      </c>
      <c r="D244">
        <v>11.32</v>
      </c>
      <c r="E244" s="1">
        <v>1426.27</v>
      </c>
      <c r="F244" s="1">
        <v>1382.55</v>
      </c>
      <c r="G244">
        <v>2.2000000000000001E-3</v>
      </c>
      <c r="H244">
        <v>0</v>
      </c>
      <c r="I244">
        <v>3.5999999999999999E-3</v>
      </c>
      <c r="J244">
        <v>2.2000000000000001E-3</v>
      </c>
      <c r="K244">
        <v>2.75E-2</v>
      </c>
      <c r="L244">
        <v>0.90380000000000005</v>
      </c>
      <c r="M244">
        <v>6.0699999999999997E-2</v>
      </c>
      <c r="N244">
        <v>0.41049999999999998</v>
      </c>
      <c r="O244">
        <v>0</v>
      </c>
      <c r="P244">
        <v>0.14130000000000001</v>
      </c>
      <c r="Q244" s="1">
        <v>64898.23</v>
      </c>
      <c r="R244">
        <v>8.2600000000000007E-2</v>
      </c>
      <c r="S244">
        <v>0.1651</v>
      </c>
      <c r="T244">
        <v>0.75229999999999997</v>
      </c>
      <c r="U244">
        <v>11</v>
      </c>
      <c r="V244" s="1">
        <v>80011.64</v>
      </c>
      <c r="W244">
        <v>124.09</v>
      </c>
      <c r="X244" s="1">
        <v>323813.58</v>
      </c>
      <c r="Y244">
        <v>0.86129999999999995</v>
      </c>
      <c r="Z244">
        <v>0.1042</v>
      </c>
      <c r="AA244">
        <v>3.4500000000000003E-2</v>
      </c>
      <c r="AB244">
        <v>0.13869999999999999</v>
      </c>
      <c r="AC244">
        <v>323.81</v>
      </c>
      <c r="AD244" s="1">
        <v>9424.2800000000007</v>
      </c>
      <c r="AE244" s="1">
        <v>1111.82</v>
      </c>
      <c r="AF244" s="1">
        <v>301518.07</v>
      </c>
      <c r="AG244">
        <v>578</v>
      </c>
      <c r="AH244" s="1">
        <v>34747</v>
      </c>
      <c r="AI244" s="1">
        <v>56579</v>
      </c>
      <c r="AJ244">
        <v>47.4</v>
      </c>
      <c r="AK244">
        <v>28.45</v>
      </c>
      <c r="AL244">
        <v>28.46</v>
      </c>
      <c r="AM244">
        <v>4.4000000000000004</v>
      </c>
      <c r="AN244">
        <v>0</v>
      </c>
      <c r="AO244">
        <v>1.7294</v>
      </c>
      <c r="AP244" s="1">
        <v>1532.64</v>
      </c>
      <c r="AQ244" s="1">
        <v>2793.05</v>
      </c>
      <c r="AR244" s="1">
        <v>7853.37</v>
      </c>
      <c r="AS244" s="1">
        <v>1027.94</v>
      </c>
      <c r="AT244">
        <v>387.23</v>
      </c>
      <c r="AU244" s="1">
        <v>13594.23</v>
      </c>
      <c r="AV244" s="1">
        <v>4824.95</v>
      </c>
      <c r="AW244">
        <v>0.2903</v>
      </c>
      <c r="AX244" s="1">
        <v>8549.08</v>
      </c>
      <c r="AY244">
        <v>0.51439999999999997</v>
      </c>
      <c r="AZ244" s="1">
        <v>1655.99</v>
      </c>
      <c r="BA244">
        <v>9.9599999999999994E-2</v>
      </c>
      <c r="BB244" s="1">
        <v>1590.14</v>
      </c>
      <c r="BC244">
        <v>9.5699999999999993E-2</v>
      </c>
      <c r="BD244" s="1">
        <v>16620.16</v>
      </c>
      <c r="BE244" s="1">
        <v>3858.82</v>
      </c>
      <c r="BF244">
        <v>0.86519999999999997</v>
      </c>
      <c r="BG244">
        <v>0.52910000000000001</v>
      </c>
      <c r="BH244">
        <v>0.21909999999999999</v>
      </c>
      <c r="BI244">
        <v>0.19689999999999999</v>
      </c>
      <c r="BJ244">
        <v>3.1399999999999997E-2</v>
      </c>
      <c r="BK244">
        <v>2.35E-2</v>
      </c>
    </row>
    <row r="245" spans="1:63" x14ac:dyDescent="0.25">
      <c r="A245" t="s">
        <v>245</v>
      </c>
      <c r="B245">
        <v>50286</v>
      </c>
      <c r="C245">
        <v>125</v>
      </c>
      <c r="D245">
        <v>12.64</v>
      </c>
      <c r="E245" s="1">
        <v>1580.04</v>
      </c>
      <c r="F245" s="1">
        <v>1757.48</v>
      </c>
      <c r="G245">
        <v>5.9999999999999995E-4</v>
      </c>
      <c r="H245">
        <v>0</v>
      </c>
      <c r="I245">
        <v>2.3E-3</v>
      </c>
      <c r="J245">
        <v>5.9999999999999995E-4</v>
      </c>
      <c r="K245">
        <v>1.0200000000000001E-2</v>
      </c>
      <c r="L245">
        <v>0.97670000000000001</v>
      </c>
      <c r="M245">
        <v>9.7000000000000003E-3</v>
      </c>
      <c r="N245">
        <v>0.40670000000000001</v>
      </c>
      <c r="O245">
        <v>5.9999999999999995E-4</v>
      </c>
      <c r="P245">
        <v>0.14330000000000001</v>
      </c>
      <c r="Q245" s="1">
        <v>60736.83</v>
      </c>
      <c r="R245">
        <v>0.25</v>
      </c>
      <c r="S245">
        <v>0.1852</v>
      </c>
      <c r="T245">
        <v>0.56479999999999997</v>
      </c>
      <c r="U245">
        <v>10</v>
      </c>
      <c r="V245" s="1">
        <v>91375.4</v>
      </c>
      <c r="W245">
        <v>149.16999999999999</v>
      </c>
      <c r="X245" s="1">
        <v>156542.78</v>
      </c>
      <c r="Y245">
        <v>0.6593</v>
      </c>
      <c r="Z245">
        <v>7.7299999999999994E-2</v>
      </c>
      <c r="AA245">
        <v>0.26340000000000002</v>
      </c>
      <c r="AB245">
        <v>0.3407</v>
      </c>
      <c r="AC245">
        <v>156.54</v>
      </c>
      <c r="AD245" s="1">
        <v>4498.18</v>
      </c>
      <c r="AE245">
        <v>407.01</v>
      </c>
      <c r="AF245" s="1">
        <v>114062.82</v>
      </c>
      <c r="AG245">
        <v>115</v>
      </c>
      <c r="AH245" s="1">
        <v>34436</v>
      </c>
      <c r="AI245" s="1">
        <v>49385</v>
      </c>
      <c r="AJ245">
        <v>38.299999999999997</v>
      </c>
      <c r="AK245">
        <v>24.5</v>
      </c>
      <c r="AL245">
        <v>32.22</v>
      </c>
      <c r="AM245">
        <v>5</v>
      </c>
      <c r="AN245">
        <v>0</v>
      </c>
      <c r="AO245">
        <v>0.86450000000000005</v>
      </c>
      <c r="AP245" s="1">
        <v>1395.59</v>
      </c>
      <c r="AQ245" s="1">
        <v>2392.5300000000002</v>
      </c>
      <c r="AR245" s="1">
        <v>6508.41</v>
      </c>
      <c r="AS245">
        <v>480.14</v>
      </c>
      <c r="AT245">
        <v>405.74</v>
      </c>
      <c r="AU245" s="1">
        <v>11182.41</v>
      </c>
      <c r="AV245" s="1">
        <v>7303.76</v>
      </c>
      <c r="AW245">
        <v>0.50109999999999999</v>
      </c>
      <c r="AX245" s="1">
        <v>3398.15</v>
      </c>
      <c r="AY245">
        <v>0.2331</v>
      </c>
      <c r="AZ245" s="1">
        <v>2138.31</v>
      </c>
      <c r="BA245">
        <v>0.1467</v>
      </c>
      <c r="BB245" s="1">
        <v>1735.36</v>
      </c>
      <c r="BC245">
        <v>0.1191</v>
      </c>
      <c r="BD245" s="1">
        <v>14575.58</v>
      </c>
      <c r="BE245" s="1">
        <v>8860.17</v>
      </c>
      <c r="BF245">
        <v>3.2862</v>
      </c>
      <c r="BG245">
        <v>0.56269999999999998</v>
      </c>
      <c r="BH245">
        <v>0.27089999999999997</v>
      </c>
      <c r="BI245">
        <v>0.11890000000000001</v>
      </c>
      <c r="BJ245">
        <v>3.3599999999999998E-2</v>
      </c>
      <c r="BK245">
        <v>1.3899999999999999E-2</v>
      </c>
    </row>
    <row r="246" spans="1:63" x14ac:dyDescent="0.25">
      <c r="A246" t="s">
        <v>246</v>
      </c>
      <c r="B246">
        <v>44149</v>
      </c>
      <c r="C246">
        <v>4</v>
      </c>
      <c r="D246">
        <v>344.59</v>
      </c>
      <c r="E246" s="1">
        <v>1378.37</v>
      </c>
      <c r="F246" s="1">
        <v>1306.53</v>
      </c>
      <c r="G246">
        <v>5.4000000000000003E-3</v>
      </c>
      <c r="H246">
        <v>0</v>
      </c>
      <c r="I246">
        <v>4.36E-2</v>
      </c>
      <c r="J246">
        <v>1.5E-3</v>
      </c>
      <c r="K246">
        <v>1.6799999999999999E-2</v>
      </c>
      <c r="L246">
        <v>0.86</v>
      </c>
      <c r="M246">
        <v>7.2700000000000001E-2</v>
      </c>
      <c r="N246">
        <v>1</v>
      </c>
      <c r="O246">
        <v>0</v>
      </c>
      <c r="P246">
        <v>0.14230000000000001</v>
      </c>
      <c r="Q246" s="1">
        <v>53309.66</v>
      </c>
      <c r="R246">
        <v>0.13539999999999999</v>
      </c>
      <c r="S246">
        <v>0.19789999999999999</v>
      </c>
      <c r="T246">
        <v>0.66669999999999996</v>
      </c>
      <c r="U246">
        <v>13</v>
      </c>
      <c r="V246" s="1">
        <v>70735.77</v>
      </c>
      <c r="W246">
        <v>102.03</v>
      </c>
      <c r="X246" s="1">
        <v>121123.79</v>
      </c>
      <c r="Y246">
        <v>0.69379999999999997</v>
      </c>
      <c r="Z246">
        <v>0.23880000000000001</v>
      </c>
      <c r="AA246">
        <v>6.7400000000000002E-2</v>
      </c>
      <c r="AB246">
        <v>0.30620000000000003</v>
      </c>
      <c r="AC246">
        <v>121.12</v>
      </c>
      <c r="AD246" s="1">
        <v>2731.92</v>
      </c>
      <c r="AE246">
        <v>433.93</v>
      </c>
      <c r="AF246" s="1">
        <v>110267.88</v>
      </c>
      <c r="AG246">
        <v>101</v>
      </c>
      <c r="AH246" s="1">
        <v>28174</v>
      </c>
      <c r="AI246" s="1">
        <v>46558</v>
      </c>
      <c r="AJ246">
        <v>27.4</v>
      </c>
      <c r="AK246">
        <v>22.15</v>
      </c>
      <c r="AL246">
        <v>22.37</v>
      </c>
      <c r="AM246">
        <v>4</v>
      </c>
      <c r="AN246">
        <v>0</v>
      </c>
      <c r="AO246">
        <v>0.71460000000000001</v>
      </c>
      <c r="AP246" s="1">
        <v>1959.09</v>
      </c>
      <c r="AQ246" s="1">
        <v>2020.31</v>
      </c>
      <c r="AR246" s="1">
        <v>6804.94</v>
      </c>
      <c r="AS246">
        <v>845.1</v>
      </c>
      <c r="AT246">
        <v>92.91</v>
      </c>
      <c r="AU246" s="1">
        <v>11722.36</v>
      </c>
      <c r="AV246" s="1">
        <v>8155.29</v>
      </c>
      <c r="AW246">
        <v>0.59019999999999995</v>
      </c>
      <c r="AX246" s="1">
        <v>2299.91</v>
      </c>
      <c r="AY246">
        <v>0.16639999999999999</v>
      </c>
      <c r="AZ246" s="1">
        <v>1667.76</v>
      </c>
      <c r="BA246">
        <v>0.1207</v>
      </c>
      <c r="BB246" s="1">
        <v>1694.68</v>
      </c>
      <c r="BC246">
        <v>0.1226</v>
      </c>
      <c r="BD246" s="1">
        <v>13817.64</v>
      </c>
      <c r="BE246" s="1">
        <v>7221.95</v>
      </c>
      <c r="BF246">
        <v>2.9971999999999999</v>
      </c>
      <c r="BG246">
        <v>0.53700000000000003</v>
      </c>
      <c r="BH246">
        <v>0.2175</v>
      </c>
      <c r="BI246">
        <v>0.17710000000000001</v>
      </c>
      <c r="BJ246">
        <v>4.0399999999999998E-2</v>
      </c>
      <c r="BK246">
        <v>2.8000000000000001E-2</v>
      </c>
    </row>
    <row r="247" spans="1:63" x14ac:dyDescent="0.25">
      <c r="A247" t="s">
        <v>247</v>
      </c>
      <c r="B247">
        <v>49809</v>
      </c>
      <c r="C247">
        <v>47</v>
      </c>
      <c r="D247">
        <v>10.3</v>
      </c>
      <c r="E247">
        <v>483.92</v>
      </c>
      <c r="F247">
        <v>500.21</v>
      </c>
      <c r="G247">
        <v>0</v>
      </c>
      <c r="H247">
        <v>0</v>
      </c>
      <c r="I247">
        <v>2E-3</v>
      </c>
      <c r="J247">
        <v>0</v>
      </c>
      <c r="K247">
        <v>6.0000000000000001E-3</v>
      </c>
      <c r="L247">
        <v>0.97209999999999996</v>
      </c>
      <c r="M247">
        <v>0.02</v>
      </c>
      <c r="N247">
        <v>0.16850000000000001</v>
      </c>
      <c r="O247">
        <v>0</v>
      </c>
      <c r="P247">
        <v>0.16</v>
      </c>
      <c r="Q247" s="1">
        <v>47911.31</v>
      </c>
      <c r="R247">
        <v>0.22500000000000001</v>
      </c>
      <c r="S247">
        <v>0.17499999999999999</v>
      </c>
      <c r="T247">
        <v>0.6</v>
      </c>
      <c r="U247">
        <v>8</v>
      </c>
      <c r="V247" s="1">
        <v>47647.040000000001</v>
      </c>
      <c r="W247">
        <v>55.46</v>
      </c>
      <c r="X247" s="1">
        <v>163197.99</v>
      </c>
      <c r="Y247">
        <v>0.80800000000000005</v>
      </c>
      <c r="Z247">
        <v>0.14949999999999999</v>
      </c>
      <c r="AA247">
        <v>4.2500000000000003E-2</v>
      </c>
      <c r="AB247">
        <v>0.192</v>
      </c>
      <c r="AC247">
        <v>163.19999999999999</v>
      </c>
      <c r="AD247" s="1">
        <v>4401.6899999999996</v>
      </c>
      <c r="AE247">
        <v>513.25</v>
      </c>
      <c r="AF247" s="1">
        <v>172095.32</v>
      </c>
      <c r="AG247">
        <v>362</v>
      </c>
      <c r="AH247" s="1">
        <v>42051</v>
      </c>
      <c r="AI247" s="1">
        <v>57824</v>
      </c>
      <c r="AJ247">
        <v>45.59</v>
      </c>
      <c r="AK247">
        <v>24.58</v>
      </c>
      <c r="AL247">
        <v>34.58</v>
      </c>
      <c r="AM247">
        <v>5.4</v>
      </c>
      <c r="AN247" s="1">
        <v>1854.51</v>
      </c>
      <c r="AO247">
        <v>1.4742999999999999</v>
      </c>
      <c r="AP247" s="1">
        <v>1847.94</v>
      </c>
      <c r="AQ247" s="1">
        <v>2309.4299999999998</v>
      </c>
      <c r="AR247" s="1">
        <v>7494.61</v>
      </c>
      <c r="AS247">
        <v>981.01</v>
      </c>
      <c r="AT247">
        <v>237.55</v>
      </c>
      <c r="AU247" s="1">
        <v>12870.54</v>
      </c>
      <c r="AV247" s="1">
        <v>7160.56</v>
      </c>
      <c r="AW247">
        <v>0.46100000000000002</v>
      </c>
      <c r="AX247" s="1">
        <v>5240.92</v>
      </c>
      <c r="AY247">
        <v>0.33739999999999998</v>
      </c>
      <c r="AZ247" s="1">
        <v>2054.35</v>
      </c>
      <c r="BA247">
        <v>0.1323</v>
      </c>
      <c r="BB247" s="1">
        <v>1077.5999999999999</v>
      </c>
      <c r="BC247">
        <v>6.9400000000000003E-2</v>
      </c>
      <c r="BD247" s="1">
        <v>15533.43</v>
      </c>
      <c r="BE247" s="1">
        <v>7768.28</v>
      </c>
      <c r="BF247">
        <v>2.3591000000000002</v>
      </c>
      <c r="BG247">
        <v>0.47410000000000002</v>
      </c>
      <c r="BH247">
        <v>0.29299999999999998</v>
      </c>
      <c r="BI247">
        <v>0.19800000000000001</v>
      </c>
      <c r="BJ247">
        <v>2.0899999999999998E-2</v>
      </c>
      <c r="BK247">
        <v>1.4E-2</v>
      </c>
    </row>
    <row r="248" spans="1:63" x14ac:dyDescent="0.25">
      <c r="A248" t="s">
        <v>248</v>
      </c>
      <c r="B248">
        <v>44156</v>
      </c>
      <c r="C248">
        <v>181</v>
      </c>
      <c r="D248">
        <v>12.62</v>
      </c>
      <c r="E248" s="1">
        <v>2283.44</v>
      </c>
      <c r="F248" s="1">
        <v>2342.2199999999998</v>
      </c>
      <c r="G248">
        <v>4.7000000000000002E-3</v>
      </c>
      <c r="H248">
        <v>0</v>
      </c>
      <c r="I248">
        <v>5.5999999999999999E-3</v>
      </c>
      <c r="J248">
        <v>8.9999999999999998E-4</v>
      </c>
      <c r="K248">
        <v>1.24E-2</v>
      </c>
      <c r="L248">
        <v>0.9607</v>
      </c>
      <c r="M248">
        <v>1.5800000000000002E-2</v>
      </c>
      <c r="N248">
        <v>0.4597</v>
      </c>
      <c r="O248">
        <v>0</v>
      </c>
      <c r="P248">
        <v>0.161</v>
      </c>
      <c r="Q248" s="1">
        <v>59052.22</v>
      </c>
      <c r="R248">
        <v>0.24709999999999999</v>
      </c>
      <c r="S248">
        <v>0.21179999999999999</v>
      </c>
      <c r="T248">
        <v>0.54120000000000001</v>
      </c>
      <c r="U248">
        <v>12</v>
      </c>
      <c r="V248" s="1">
        <v>90517</v>
      </c>
      <c r="W248">
        <v>183.95</v>
      </c>
      <c r="X248" s="1">
        <v>151346.10999999999</v>
      </c>
      <c r="Y248">
        <v>0.73119999999999996</v>
      </c>
      <c r="Z248">
        <v>0.18390000000000001</v>
      </c>
      <c r="AA248">
        <v>8.4900000000000003E-2</v>
      </c>
      <c r="AB248">
        <v>0.26879999999999998</v>
      </c>
      <c r="AC248">
        <v>151.35</v>
      </c>
      <c r="AD248" s="1">
        <v>3371.18</v>
      </c>
      <c r="AE248">
        <v>402.75</v>
      </c>
      <c r="AF248" s="1">
        <v>133489.43</v>
      </c>
      <c r="AG248">
        <v>179</v>
      </c>
      <c r="AH248" s="1">
        <v>32941</v>
      </c>
      <c r="AI248" s="1">
        <v>51341</v>
      </c>
      <c r="AJ248">
        <v>24.5</v>
      </c>
      <c r="AK248">
        <v>22</v>
      </c>
      <c r="AL248">
        <v>22.34</v>
      </c>
      <c r="AM248">
        <v>3.6</v>
      </c>
      <c r="AN248">
        <v>0</v>
      </c>
      <c r="AO248">
        <v>0.71130000000000004</v>
      </c>
      <c r="AP248" s="1">
        <v>1246.67</v>
      </c>
      <c r="AQ248" s="1">
        <v>2567.21</v>
      </c>
      <c r="AR248" s="1">
        <v>7231.32</v>
      </c>
      <c r="AS248">
        <v>393.99</v>
      </c>
      <c r="AT248">
        <v>155.01</v>
      </c>
      <c r="AU248" s="1">
        <v>11594.2</v>
      </c>
      <c r="AV248" s="1">
        <v>6957.6</v>
      </c>
      <c r="AW248">
        <v>0.55159999999999998</v>
      </c>
      <c r="AX248" s="1">
        <v>2673.14</v>
      </c>
      <c r="AY248">
        <v>0.21190000000000001</v>
      </c>
      <c r="AZ248" s="1">
        <v>1541.3</v>
      </c>
      <c r="BA248">
        <v>0.1222</v>
      </c>
      <c r="BB248" s="1">
        <v>1441.52</v>
      </c>
      <c r="BC248">
        <v>0.1143</v>
      </c>
      <c r="BD248" s="1">
        <v>12613.56</v>
      </c>
      <c r="BE248" s="1">
        <v>7032.27</v>
      </c>
      <c r="BF248">
        <v>2.4556</v>
      </c>
      <c r="BG248">
        <v>0.63829999999999998</v>
      </c>
      <c r="BH248">
        <v>0.24249999999999999</v>
      </c>
      <c r="BI248">
        <v>7.7499999999999999E-2</v>
      </c>
      <c r="BJ248">
        <v>2.2800000000000001E-2</v>
      </c>
      <c r="BK248">
        <v>1.89E-2</v>
      </c>
    </row>
    <row r="249" spans="1:63" x14ac:dyDescent="0.25">
      <c r="A249" t="s">
        <v>249</v>
      </c>
      <c r="B249">
        <v>49858</v>
      </c>
      <c r="C249">
        <v>36</v>
      </c>
      <c r="D249">
        <v>165.48</v>
      </c>
      <c r="E249" s="1">
        <v>5957.18</v>
      </c>
      <c r="F249" s="1">
        <v>5753.21</v>
      </c>
      <c r="G249">
        <v>4.19E-2</v>
      </c>
      <c r="H249">
        <v>2.0000000000000001E-4</v>
      </c>
      <c r="I249">
        <v>2.2599999999999999E-2</v>
      </c>
      <c r="J249">
        <v>2.9999999999999997E-4</v>
      </c>
      <c r="K249">
        <v>3.09E-2</v>
      </c>
      <c r="L249">
        <v>0.85089999999999999</v>
      </c>
      <c r="M249">
        <v>5.3199999999999997E-2</v>
      </c>
      <c r="N249">
        <v>0.16039999999999999</v>
      </c>
      <c r="O249">
        <v>7.0000000000000001E-3</v>
      </c>
      <c r="P249">
        <v>0.11219999999999999</v>
      </c>
      <c r="Q249" s="1">
        <v>69257.429999999993</v>
      </c>
      <c r="R249">
        <v>0.17219999999999999</v>
      </c>
      <c r="S249">
        <v>0.26279999999999998</v>
      </c>
      <c r="T249">
        <v>0.56499999999999995</v>
      </c>
      <c r="U249">
        <v>28</v>
      </c>
      <c r="V249" s="1">
        <v>100672.57</v>
      </c>
      <c r="W249">
        <v>212.6</v>
      </c>
      <c r="X249" s="1">
        <v>272904.52</v>
      </c>
      <c r="Y249">
        <v>0.67749999999999999</v>
      </c>
      <c r="Z249">
        <v>0.2782</v>
      </c>
      <c r="AA249">
        <v>4.4299999999999999E-2</v>
      </c>
      <c r="AB249">
        <v>0.32250000000000001</v>
      </c>
      <c r="AC249">
        <v>272.89999999999998</v>
      </c>
      <c r="AD249" s="1">
        <v>8264.39</v>
      </c>
      <c r="AE249">
        <v>844.29</v>
      </c>
      <c r="AF249" s="1">
        <v>249015.93</v>
      </c>
      <c r="AG249">
        <v>532</v>
      </c>
      <c r="AH249" s="1">
        <v>43559</v>
      </c>
      <c r="AI249" s="1">
        <v>103031</v>
      </c>
      <c r="AJ249">
        <v>45.1</v>
      </c>
      <c r="AK249">
        <v>29.6</v>
      </c>
      <c r="AL249">
        <v>29.59</v>
      </c>
      <c r="AM249">
        <v>4.8</v>
      </c>
      <c r="AN249">
        <v>0</v>
      </c>
      <c r="AO249">
        <v>0.5756</v>
      </c>
      <c r="AP249" s="1">
        <v>1194.01</v>
      </c>
      <c r="AQ249" s="1">
        <v>1967.27</v>
      </c>
      <c r="AR249" s="1">
        <v>5934.25</v>
      </c>
      <c r="AS249">
        <v>685.36</v>
      </c>
      <c r="AT249">
        <v>628.78</v>
      </c>
      <c r="AU249" s="1">
        <v>10409.67</v>
      </c>
      <c r="AV249" s="1">
        <v>2280.4299999999998</v>
      </c>
      <c r="AW249">
        <v>0.19869999999999999</v>
      </c>
      <c r="AX249" s="1">
        <v>7782.46</v>
      </c>
      <c r="AY249">
        <v>0.67820000000000003</v>
      </c>
      <c r="AZ249">
        <v>474.74</v>
      </c>
      <c r="BA249">
        <v>4.1399999999999999E-2</v>
      </c>
      <c r="BB249">
        <v>937.33</v>
      </c>
      <c r="BC249">
        <v>8.1699999999999995E-2</v>
      </c>
      <c r="BD249" s="1">
        <v>11474.96</v>
      </c>
      <c r="BE249">
        <v>982.57</v>
      </c>
      <c r="BF249">
        <v>0.1045</v>
      </c>
      <c r="BG249">
        <v>0.56989999999999996</v>
      </c>
      <c r="BH249">
        <v>0.25230000000000002</v>
      </c>
      <c r="BI249">
        <v>0.13070000000000001</v>
      </c>
      <c r="BJ249">
        <v>2.8799999999999999E-2</v>
      </c>
      <c r="BK249">
        <v>1.84E-2</v>
      </c>
    </row>
    <row r="250" spans="1:63" x14ac:dyDescent="0.25">
      <c r="A250" t="s">
        <v>250</v>
      </c>
      <c r="B250">
        <v>48322</v>
      </c>
      <c r="C250">
        <v>52</v>
      </c>
      <c r="D250">
        <v>13.93</v>
      </c>
      <c r="E250">
        <v>724.43</v>
      </c>
      <c r="F250">
        <v>736.7</v>
      </c>
      <c r="G250">
        <v>1.4E-3</v>
      </c>
      <c r="H250">
        <v>0</v>
      </c>
      <c r="I250">
        <v>5.4000000000000003E-3</v>
      </c>
      <c r="J250">
        <v>0</v>
      </c>
      <c r="K250">
        <v>4.1000000000000003E-3</v>
      </c>
      <c r="L250">
        <v>0.95789999999999997</v>
      </c>
      <c r="M250">
        <v>3.1199999999999999E-2</v>
      </c>
      <c r="N250">
        <v>0.41020000000000001</v>
      </c>
      <c r="O250">
        <v>1.4E-3</v>
      </c>
      <c r="P250">
        <v>0.14360000000000001</v>
      </c>
      <c r="Q250" s="1">
        <v>52890.19</v>
      </c>
      <c r="R250">
        <v>0.19719999999999999</v>
      </c>
      <c r="S250">
        <v>0.29580000000000001</v>
      </c>
      <c r="T250">
        <v>0.50700000000000001</v>
      </c>
      <c r="U250">
        <v>6</v>
      </c>
      <c r="V250" s="1">
        <v>81291.33</v>
      </c>
      <c r="W250">
        <v>115.78</v>
      </c>
      <c r="X250" s="1">
        <v>352742.43</v>
      </c>
      <c r="Y250">
        <v>0.68689999999999996</v>
      </c>
      <c r="Z250">
        <v>0.1862</v>
      </c>
      <c r="AA250">
        <v>0.12690000000000001</v>
      </c>
      <c r="AB250">
        <v>0.31309999999999999</v>
      </c>
      <c r="AC250">
        <v>352.74</v>
      </c>
      <c r="AD250" s="1">
        <v>10267.450000000001</v>
      </c>
      <c r="AE250" s="1">
        <v>1044.6600000000001</v>
      </c>
      <c r="AF250" s="1">
        <v>274618.76</v>
      </c>
      <c r="AG250">
        <v>564</v>
      </c>
      <c r="AH250" s="1">
        <v>34868</v>
      </c>
      <c r="AI250" s="1">
        <v>59536</v>
      </c>
      <c r="AJ250">
        <v>39.200000000000003</v>
      </c>
      <c r="AK250">
        <v>27.5</v>
      </c>
      <c r="AL250">
        <v>28.16</v>
      </c>
      <c r="AM250">
        <v>0.35</v>
      </c>
      <c r="AN250">
        <v>0</v>
      </c>
      <c r="AO250">
        <v>1.1778</v>
      </c>
      <c r="AP250" s="1">
        <v>1812.74</v>
      </c>
      <c r="AQ250" s="1">
        <v>2501.12</v>
      </c>
      <c r="AR250" s="1">
        <v>7767.34</v>
      </c>
      <c r="AS250">
        <v>554.52</v>
      </c>
      <c r="AT250">
        <v>266.43</v>
      </c>
      <c r="AU250" s="1">
        <v>12902.15</v>
      </c>
      <c r="AV250" s="1">
        <v>4279.76</v>
      </c>
      <c r="AW250">
        <v>0.25890000000000002</v>
      </c>
      <c r="AX250" s="1">
        <v>8321.58</v>
      </c>
      <c r="AY250">
        <v>0.50329999999999997</v>
      </c>
      <c r="AZ250" s="1">
        <v>2360.33</v>
      </c>
      <c r="BA250">
        <v>0.14280000000000001</v>
      </c>
      <c r="BB250" s="1">
        <v>1571.23</v>
      </c>
      <c r="BC250">
        <v>9.5000000000000001E-2</v>
      </c>
      <c r="BD250" s="1">
        <v>16532.900000000001</v>
      </c>
      <c r="BE250" s="1">
        <v>2864.7</v>
      </c>
      <c r="BF250">
        <v>0.56010000000000004</v>
      </c>
      <c r="BG250">
        <v>0.54239999999999999</v>
      </c>
      <c r="BH250">
        <v>0.21729999999999999</v>
      </c>
      <c r="BI250">
        <v>0.19</v>
      </c>
      <c r="BJ250">
        <v>2.9100000000000001E-2</v>
      </c>
      <c r="BK250">
        <v>2.1100000000000001E-2</v>
      </c>
    </row>
    <row r="251" spans="1:63" x14ac:dyDescent="0.25">
      <c r="A251" t="s">
        <v>251</v>
      </c>
      <c r="B251">
        <v>49205</v>
      </c>
      <c r="C251">
        <v>54</v>
      </c>
      <c r="D251">
        <v>20.78</v>
      </c>
      <c r="E251" s="1">
        <v>1121.93</v>
      </c>
      <c r="F251" s="1">
        <v>1216.71</v>
      </c>
      <c r="G251">
        <v>2.5000000000000001E-3</v>
      </c>
      <c r="H251">
        <v>3.3E-3</v>
      </c>
      <c r="I251">
        <v>4.1000000000000003E-3</v>
      </c>
      <c r="J251">
        <v>8.0000000000000004E-4</v>
      </c>
      <c r="K251">
        <v>1.0699999999999999E-2</v>
      </c>
      <c r="L251">
        <v>0.96879999999999999</v>
      </c>
      <c r="M251">
        <v>9.9000000000000008E-3</v>
      </c>
      <c r="N251">
        <v>0.29120000000000001</v>
      </c>
      <c r="O251">
        <v>8.0000000000000004E-4</v>
      </c>
      <c r="P251">
        <v>0.14419999999999999</v>
      </c>
      <c r="Q251" s="1">
        <v>62573.72</v>
      </c>
      <c r="R251">
        <v>9.4299999999999995E-2</v>
      </c>
      <c r="S251">
        <v>0.1792</v>
      </c>
      <c r="T251">
        <v>0.72640000000000005</v>
      </c>
      <c r="U251">
        <v>11</v>
      </c>
      <c r="V251" s="1">
        <v>77611.64</v>
      </c>
      <c r="W251">
        <v>97.79</v>
      </c>
      <c r="X251" s="1">
        <v>171310.36</v>
      </c>
      <c r="Y251">
        <v>0.85750000000000004</v>
      </c>
      <c r="Z251">
        <v>9.1300000000000006E-2</v>
      </c>
      <c r="AA251">
        <v>5.1200000000000002E-2</v>
      </c>
      <c r="AB251">
        <v>0.14249999999999999</v>
      </c>
      <c r="AC251">
        <v>171.31</v>
      </c>
      <c r="AD251" s="1">
        <v>4317.93</v>
      </c>
      <c r="AE251">
        <v>486.37</v>
      </c>
      <c r="AF251" s="1">
        <v>133628.82</v>
      </c>
      <c r="AG251">
        <v>180</v>
      </c>
      <c r="AH251" s="1">
        <v>35361</v>
      </c>
      <c r="AI251" s="1">
        <v>54323</v>
      </c>
      <c r="AJ251">
        <v>61.3</v>
      </c>
      <c r="AK251">
        <v>22.8</v>
      </c>
      <c r="AL251">
        <v>27.52</v>
      </c>
      <c r="AM251">
        <v>5.4</v>
      </c>
      <c r="AN251" s="1">
        <v>2220.9499999999998</v>
      </c>
      <c r="AO251">
        <v>1.3948</v>
      </c>
      <c r="AP251" s="1">
        <v>1792.13</v>
      </c>
      <c r="AQ251" s="1">
        <v>1977.54</v>
      </c>
      <c r="AR251" s="1">
        <v>7103.18</v>
      </c>
      <c r="AS251">
        <v>827.98</v>
      </c>
      <c r="AT251">
        <v>123.01</v>
      </c>
      <c r="AU251" s="1">
        <v>11823.85</v>
      </c>
      <c r="AV251" s="1">
        <v>6197.84</v>
      </c>
      <c r="AW251">
        <v>0.43859999999999999</v>
      </c>
      <c r="AX251" s="1">
        <v>5193.03</v>
      </c>
      <c r="AY251">
        <v>0.36749999999999999</v>
      </c>
      <c r="AZ251" s="1">
        <v>1534.5</v>
      </c>
      <c r="BA251">
        <v>0.1086</v>
      </c>
      <c r="BB251" s="1">
        <v>1206.3699999999999</v>
      </c>
      <c r="BC251">
        <v>8.5400000000000004E-2</v>
      </c>
      <c r="BD251" s="1">
        <v>14131.74</v>
      </c>
      <c r="BE251" s="1">
        <v>6905.5</v>
      </c>
      <c r="BF251">
        <v>1.8011999999999999</v>
      </c>
      <c r="BG251">
        <v>0.56510000000000005</v>
      </c>
      <c r="BH251">
        <v>0.24329999999999999</v>
      </c>
      <c r="BI251">
        <v>0.14580000000000001</v>
      </c>
      <c r="BJ251">
        <v>2.9700000000000001E-2</v>
      </c>
      <c r="BK251">
        <v>1.6E-2</v>
      </c>
    </row>
    <row r="252" spans="1:63" x14ac:dyDescent="0.25">
      <c r="A252" t="s">
        <v>252</v>
      </c>
      <c r="B252">
        <v>45872</v>
      </c>
      <c r="C252">
        <v>128</v>
      </c>
      <c r="D252">
        <v>13.07</v>
      </c>
      <c r="E252" s="1">
        <v>1672.61</v>
      </c>
      <c r="F252" s="1">
        <v>1565.4</v>
      </c>
      <c r="G252">
        <v>2.5999999999999999E-3</v>
      </c>
      <c r="H252">
        <v>0</v>
      </c>
      <c r="I252">
        <v>3.8E-3</v>
      </c>
      <c r="J252">
        <v>5.9999999999999995E-4</v>
      </c>
      <c r="K252">
        <v>3.32E-2</v>
      </c>
      <c r="L252">
        <v>0.92400000000000004</v>
      </c>
      <c r="M252">
        <v>3.5799999999999998E-2</v>
      </c>
      <c r="N252">
        <v>0.40289999999999998</v>
      </c>
      <c r="O252">
        <v>3.8E-3</v>
      </c>
      <c r="P252">
        <v>0.18210000000000001</v>
      </c>
      <c r="Q252" s="1">
        <v>58654.5</v>
      </c>
      <c r="R252">
        <v>7.4800000000000005E-2</v>
      </c>
      <c r="S252">
        <v>0.16819999999999999</v>
      </c>
      <c r="T252">
        <v>0.75700000000000001</v>
      </c>
      <c r="U252">
        <v>10</v>
      </c>
      <c r="V252" s="1">
        <v>75083</v>
      </c>
      <c r="W252">
        <v>158.08000000000001</v>
      </c>
      <c r="X252" s="1">
        <v>161985.75</v>
      </c>
      <c r="Y252">
        <v>0.83689999999999998</v>
      </c>
      <c r="Z252">
        <v>0.11020000000000001</v>
      </c>
      <c r="AA252">
        <v>5.2900000000000003E-2</v>
      </c>
      <c r="AB252">
        <v>0.16309999999999999</v>
      </c>
      <c r="AC252">
        <v>161.99</v>
      </c>
      <c r="AD252" s="1">
        <v>3878.39</v>
      </c>
      <c r="AE252">
        <v>501.61</v>
      </c>
      <c r="AF252" s="1">
        <v>154887.45000000001</v>
      </c>
      <c r="AG252">
        <v>275</v>
      </c>
      <c r="AH252" s="1">
        <v>33933</v>
      </c>
      <c r="AI252" s="1">
        <v>54531</v>
      </c>
      <c r="AJ252">
        <v>47.28</v>
      </c>
      <c r="AK252">
        <v>22</v>
      </c>
      <c r="AL252">
        <v>27.49</v>
      </c>
      <c r="AM252">
        <v>3.5</v>
      </c>
      <c r="AN252">
        <v>0</v>
      </c>
      <c r="AO252">
        <v>0.79749999999999999</v>
      </c>
      <c r="AP252" s="1">
        <v>1403.66</v>
      </c>
      <c r="AQ252" s="1">
        <v>2155.71</v>
      </c>
      <c r="AR252" s="1">
        <v>5969.61</v>
      </c>
      <c r="AS252">
        <v>536.96</v>
      </c>
      <c r="AT252">
        <v>382.22</v>
      </c>
      <c r="AU252" s="1">
        <v>10448.15</v>
      </c>
      <c r="AV252" s="1">
        <v>6389.36</v>
      </c>
      <c r="AW252">
        <v>0.53100000000000003</v>
      </c>
      <c r="AX252" s="1">
        <v>3424.2</v>
      </c>
      <c r="AY252">
        <v>0.28460000000000002</v>
      </c>
      <c r="AZ252" s="1">
        <v>1303.01</v>
      </c>
      <c r="BA252">
        <v>0.10829999999999999</v>
      </c>
      <c r="BB252">
        <v>916.97</v>
      </c>
      <c r="BC252">
        <v>7.6200000000000004E-2</v>
      </c>
      <c r="BD252" s="1">
        <v>12033.54</v>
      </c>
      <c r="BE252" s="1">
        <v>5406.55</v>
      </c>
      <c r="BF252">
        <v>1.5094000000000001</v>
      </c>
      <c r="BG252">
        <v>0.57340000000000002</v>
      </c>
      <c r="BH252">
        <v>0.24049999999999999</v>
      </c>
      <c r="BI252">
        <v>0.14510000000000001</v>
      </c>
      <c r="BJ252">
        <v>2.4799999999999999E-2</v>
      </c>
      <c r="BK252">
        <v>1.6299999999999999E-2</v>
      </c>
    </row>
    <row r="253" spans="1:63" x14ac:dyDescent="0.25">
      <c r="A253" t="s">
        <v>253</v>
      </c>
      <c r="B253">
        <v>48256</v>
      </c>
      <c r="C253">
        <v>40</v>
      </c>
      <c r="D253">
        <v>27.07</v>
      </c>
      <c r="E253" s="1">
        <v>1082.92</v>
      </c>
      <c r="F253" s="1">
        <v>1037.46</v>
      </c>
      <c r="G253">
        <v>2.8999999999999998E-3</v>
      </c>
      <c r="H253">
        <v>2.8999999999999998E-3</v>
      </c>
      <c r="I253">
        <v>5.7999999999999996E-3</v>
      </c>
      <c r="J253">
        <v>0</v>
      </c>
      <c r="K253">
        <v>3.3799999999999997E-2</v>
      </c>
      <c r="L253">
        <v>0.93149999999999999</v>
      </c>
      <c r="M253">
        <v>2.3099999999999999E-2</v>
      </c>
      <c r="N253">
        <v>0.43740000000000001</v>
      </c>
      <c r="O253">
        <v>6.3E-3</v>
      </c>
      <c r="P253">
        <v>0.16189999999999999</v>
      </c>
      <c r="Q253" s="1">
        <v>66482.97</v>
      </c>
      <c r="R253">
        <v>0.19320000000000001</v>
      </c>
      <c r="S253">
        <v>0.13639999999999999</v>
      </c>
      <c r="T253">
        <v>0.67049999999999998</v>
      </c>
      <c r="U253">
        <v>10</v>
      </c>
      <c r="V253" s="1">
        <v>91966.3</v>
      </c>
      <c r="W253">
        <v>103.5</v>
      </c>
      <c r="X253" s="1">
        <v>223941.37</v>
      </c>
      <c r="Y253">
        <v>0.70069999999999999</v>
      </c>
      <c r="Z253">
        <v>0.20849999999999999</v>
      </c>
      <c r="AA253">
        <v>9.0899999999999995E-2</v>
      </c>
      <c r="AB253">
        <v>0.29930000000000001</v>
      </c>
      <c r="AC253">
        <v>223.94</v>
      </c>
      <c r="AD253" s="1">
        <v>7237.86</v>
      </c>
      <c r="AE253">
        <v>675.07</v>
      </c>
      <c r="AF253" s="1">
        <v>198944.75</v>
      </c>
      <c r="AG253">
        <v>448</v>
      </c>
      <c r="AH253" s="1">
        <v>38662</v>
      </c>
      <c r="AI253" s="1">
        <v>60419</v>
      </c>
      <c r="AJ253">
        <v>34.51</v>
      </c>
      <c r="AK253">
        <v>31.71</v>
      </c>
      <c r="AL253">
        <v>33.42</v>
      </c>
      <c r="AM253">
        <v>5</v>
      </c>
      <c r="AN253" s="1">
        <v>1615.74</v>
      </c>
      <c r="AO253">
        <v>1.468</v>
      </c>
      <c r="AP253" s="1">
        <v>2214.9</v>
      </c>
      <c r="AQ253" s="1">
        <v>2408.6999999999998</v>
      </c>
      <c r="AR253" s="1">
        <v>8570.2199999999993</v>
      </c>
      <c r="AS253">
        <v>604.49</v>
      </c>
      <c r="AT253">
        <v>404.85</v>
      </c>
      <c r="AU253" s="1">
        <v>14203.16</v>
      </c>
      <c r="AV253" s="1">
        <v>5145.41</v>
      </c>
      <c r="AW253">
        <v>0.3296</v>
      </c>
      <c r="AX253" s="1">
        <v>6921.46</v>
      </c>
      <c r="AY253">
        <v>0.44340000000000002</v>
      </c>
      <c r="AZ253" s="1">
        <v>2482.94</v>
      </c>
      <c r="BA253">
        <v>0.15909999999999999</v>
      </c>
      <c r="BB253" s="1">
        <v>1058.92</v>
      </c>
      <c r="BC253">
        <v>6.7799999999999999E-2</v>
      </c>
      <c r="BD253" s="1">
        <v>15608.73</v>
      </c>
      <c r="BE253" s="1">
        <v>3507.44</v>
      </c>
      <c r="BF253">
        <v>0.84319999999999995</v>
      </c>
      <c r="BG253">
        <v>0.57889999999999997</v>
      </c>
      <c r="BH253">
        <v>0.26329999999999998</v>
      </c>
      <c r="BI253">
        <v>0.1111</v>
      </c>
      <c r="BJ253">
        <v>3.2800000000000003E-2</v>
      </c>
      <c r="BK253">
        <v>1.3899999999999999E-2</v>
      </c>
    </row>
    <row r="254" spans="1:63" x14ac:dyDescent="0.25">
      <c r="A254" t="s">
        <v>254</v>
      </c>
      <c r="B254">
        <v>48686</v>
      </c>
      <c r="C254">
        <v>30</v>
      </c>
      <c r="D254">
        <v>17.36</v>
      </c>
      <c r="E254">
        <v>520.91999999999996</v>
      </c>
      <c r="F254">
        <v>264.95999999999998</v>
      </c>
      <c r="G254">
        <v>0</v>
      </c>
      <c r="H254">
        <v>0</v>
      </c>
      <c r="I254">
        <v>0.73209999999999997</v>
      </c>
      <c r="J254">
        <v>3.8E-3</v>
      </c>
      <c r="K254">
        <v>8.6800000000000002E-2</v>
      </c>
      <c r="L254">
        <v>0.1396</v>
      </c>
      <c r="M254">
        <v>3.7699999999999997E-2</v>
      </c>
      <c r="N254">
        <v>0.99519999999999997</v>
      </c>
      <c r="O254">
        <v>1.8599999999999998E-2</v>
      </c>
      <c r="P254">
        <v>0.2281</v>
      </c>
      <c r="Q254" s="1">
        <v>47578.25</v>
      </c>
      <c r="R254">
        <v>0.4194</v>
      </c>
      <c r="S254">
        <v>0.2581</v>
      </c>
      <c r="T254">
        <v>0.3226</v>
      </c>
      <c r="U254">
        <v>11</v>
      </c>
      <c r="V254" s="1">
        <v>57183.73</v>
      </c>
      <c r="W254">
        <v>47.27</v>
      </c>
      <c r="X254" s="1">
        <v>198259.14</v>
      </c>
      <c r="Y254">
        <v>0.84699999999999998</v>
      </c>
      <c r="Z254">
        <v>0.10150000000000001</v>
      </c>
      <c r="AA254">
        <v>5.1400000000000001E-2</v>
      </c>
      <c r="AB254">
        <v>0.153</v>
      </c>
      <c r="AC254">
        <v>198.26</v>
      </c>
      <c r="AD254" s="1">
        <v>6668.06</v>
      </c>
      <c r="AE254">
        <v>911.49</v>
      </c>
      <c r="AF254" s="1">
        <v>184358.03</v>
      </c>
      <c r="AG254">
        <v>398</v>
      </c>
      <c r="AH254" s="1">
        <v>30964</v>
      </c>
      <c r="AI254" s="1">
        <v>45461</v>
      </c>
      <c r="AJ254">
        <v>61.98</v>
      </c>
      <c r="AK254">
        <v>30.82</v>
      </c>
      <c r="AL254">
        <v>42.74</v>
      </c>
      <c r="AM254">
        <v>6.6</v>
      </c>
      <c r="AN254">
        <v>0</v>
      </c>
      <c r="AO254">
        <v>1.1787000000000001</v>
      </c>
      <c r="AP254" s="1">
        <v>4550.5200000000004</v>
      </c>
      <c r="AQ254" s="1">
        <v>4332.8900000000003</v>
      </c>
      <c r="AR254" s="1">
        <v>9415.25</v>
      </c>
      <c r="AS254" s="1">
        <v>1357.32</v>
      </c>
      <c r="AT254">
        <v>925.75</v>
      </c>
      <c r="AU254" s="1">
        <v>20581.73</v>
      </c>
      <c r="AV254" s="1">
        <v>15814.37</v>
      </c>
      <c r="AW254">
        <v>0.53759999999999997</v>
      </c>
      <c r="AX254" s="1">
        <v>10393.86</v>
      </c>
      <c r="AY254">
        <v>0.3533</v>
      </c>
      <c r="AZ254">
        <v>900.72</v>
      </c>
      <c r="BA254">
        <v>3.0599999999999999E-2</v>
      </c>
      <c r="BB254" s="1">
        <v>2307.33</v>
      </c>
      <c r="BC254">
        <v>7.8399999999999997E-2</v>
      </c>
      <c r="BD254" s="1">
        <v>29416.28</v>
      </c>
      <c r="BE254" s="1">
        <v>1756.33</v>
      </c>
      <c r="BF254">
        <v>0.48060000000000003</v>
      </c>
      <c r="BG254">
        <v>0.3664</v>
      </c>
      <c r="BH254">
        <v>0.13569999999999999</v>
      </c>
      <c r="BI254">
        <v>0.4597</v>
      </c>
      <c r="BJ254">
        <v>2.12E-2</v>
      </c>
      <c r="BK254">
        <v>1.7100000000000001E-2</v>
      </c>
    </row>
    <row r="255" spans="1:63" x14ac:dyDescent="0.25">
      <c r="A255" t="s">
        <v>255</v>
      </c>
      <c r="B255">
        <v>49338</v>
      </c>
      <c r="C255">
        <v>27</v>
      </c>
      <c r="D255">
        <v>12.96</v>
      </c>
      <c r="E255">
        <v>350.03</v>
      </c>
      <c r="F255">
        <v>360.7</v>
      </c>
      <c r="G255">
        <v>2.8E-3</v>
      </c>
      <c r="H255">
        <v>0</v>
      </c>
      <c r="I255">
        <v>0</v>
      </c>
      <c r="J255">
        <v>0</v>
      </c>
      <c r="K255">
        <v>5.4999999999999997E-3</v>
      </c>
      <c r="L255">
        <v>0.98609999999999998</v>
      </c>
      <c r="M255">
        <v>5.4999999999999997E-3</v>
      </c>
      <c r="N255">
        <v>0.13239999999999999</v>
      </c>
      <c r="O255">
        <v>0</v>
      </c>
      <c r="P255">
        <v>0.1095</v>
      </c>
      <c r="Q255" s="1">
        <v>54587.99</v>
      </c>
      <c r="R255">
        <v>9.2999999999999999E-2</v>
      </c>
      <c r="S255">
        <v>0.25580000000000003</v>
      </c>
      <c r="T255">
        <v>0.6512</v>
      </c>
      <c r="U255">
        <v>4</v>
      </c>
      <c r="V255" s="1">
        <v>64996.25</v>
      </c>
      <c r="W255">
        <v>83.46</v>
      </c>
      <c r="X255" s="1">
        <v>169794.65</v>
      </c>
      <c r="Y255">
        <v>0.88919999999999999</v>
      </c>
      <c r="Z255">
        <v>2.4799999999999999E-2</v>
      </c>
      <c r="AA255">
        <v>8.5999999999999993E-2</v>
      </c>
      <c r="AB255">
        <v>0.1108</v>
      </c>
      <c r="AC255">
        <v>169.79</v>
      </c>
      <c r="AD255" s="1">
        <v>4111.92</v>
      </c>
      <c r="AE255">
        <v>414.83</v>
      </c>
      <c r="AF255" s="1">
        <v>157187.67000000001</v>
      </c>
      <c r="AG255">
        <v>284</v>
      </c>
      <c r="AH255" s="1">
        <v>43333</v>
      </c>
      <c r="AI255" s="1">
        <v>70750</v>
      </c>
      <c r="AJ255">
        <v>41.3</v>
      </c>
      <c r="AK255">
        <v>22.41</v>
      </c>
      <c r="AL255">
        <v>29.86</v>
      </c>
      <c r="AM255">
        <v>4.9000000000000004</v>
      </c>
      <c r="AN255" s="1">
        <v>1381.65</v>
      </c>
      <c r="AO255">
        <v>1.0274000000000001</v>
      </c>
      <c r="AP255" s="1">
        <v>2188.44</v>
      </c>
      <c r="AQ255" s="1">
        <v>2106.94</v>
      </c>
      <c r="AR255" s="1">
        <v>7071.34</v>
      </c>
      <c r="AS255">
        <v>353.21</v>
      </c>
      <c r="AT255">
        <v>499.56</v>
      </c>
      <c r="AU255" s="1">
        <v>12219.48</v>
      </c>
      <c r="AV255" s="1">
        <v>7103.58</v>
      </c>
      <c r="AW255">
        <v>0.48759999999999998</v>
      </c>
      <c r="AX255" s="1">
        <v>4613.3100000000004</v>
      </c>
      <c r="AY255">
        <v>0.31669999999999998</v>
      </c>
      <c r="AZ255" s="1">
        <v>1844.9</v>
      </c>
      <c r="BA255">
        <v>0.12659999999999999</v>
      </c>
      <c r="BB255" s="1">
        <v>1005.77</v>
      </c>
      <c r="BC255">
        <v>6.9000000000000006E-2</v>
      </c>
      <c r="BD255" s="1">
        <v>14567.56</v>
      </c>
      <c r="BE255" s="1">
        <v>7113.52</v>
      </c>
      <c r="BF255">
        <v>1.6839999999999999</v>
      </c>
      <c r="BG255">
        <v>0.57469999999999999</v>
      </c>
      <c r="BH255">
        <v>0.2772</v>
      </c>
      <c r="BI255">
        <v>9.8100000000000007E-2</v>
      </c>
      <c r="BJ255">
        <v>3.2399999999999998E-2</v>
      </c>
      <c r="BK255">
        <v>1.7600000000000001E-2</v>
      </c>
    </row>
    <row r="256" spans="1:63" x14ac:dyDescent="0.25">
      <c r="A256" t="s">
        <v>256</v>
      </c>
      <c r="B256">
        <v>47985</v>
      </c>
      <c r="C256">
        <v>52</v>
      </c>
      <c r="D256">
        <v>33.39</v>
      </c>
      <c r="E256" s="1">
        <v>1736.08</v>
      </c>
      <c r="F256" s="1">
        <v>1619.1</v>
      </c>
      <c r="G256">
        <v>9.2999999999999992E-3</v>
      </c>
      <c r="H256">
        <v>0</v>
      </c>
      <c r="I256">
        <v>7.4000000000000003E-3</v>
      </c>
      <c r="J256">
        <v>3.7000000000000002E-3</v>
      </c>
      <c r="K256">
        <v>4.2000000000000003E-2</v>
      </c>
      <c r="L256">
        <v>0.88949999999999996</v>
      </c>
      <c r="M256">
        <v>4.8099999999999997E-2</v>
      </c>
      <c r="N256">
        <v>0.16700000000000001</v>
      </c>
      <c r="O256">
        <v>1.7299999999999999E-2</v>
      </c>
      <c r="P256">
        <v>9.4700000000000006E-2</v>
      </c>
      <c r="Q256" s="1">
        <v>59092.84</v>
      </c>
      <c r="R256">
        <v>0.1321</v>
      </c>
      <c r="S256">
        <v>0.25469999999999998</v>
      </c>
      <c r="T256">
        <v>0.61319999999999997</v>
      </c>
      <c r="U256">
        <v>8</v>
      </c>
      <c r="V256" s="1">
        <v>96446.33</v>
      </c>
      <c r="W256">
        <v>212.67</v>
      </c>
      <c r="X256" s="1">
        <v>231619.94</v>
      </c>
      <c r="Y256">
        <v>0.78410000000000002</v>
      </c>
      <c r="Z256">
        <v>0.12130000000000001</v>
      </c>
      <c r="AA256">
        <v>9.4600000000000004E-2</v>
      </c>
      <c r="AB256">
        <v>0.21590000000000001</v>
      </c>
      <c r="AC256">
        <v>231.62</v>
      </c>
      <c r="AD256" s="1">
        <v>6627.2</v>
      </c>
      <c r="AE256">
        <v>601.21</v>
      </c>
      <c r="AF256" s="1">
        <v>189520.65</v>
      </c>
      <c r="AG256">
        <v>413</v>
      </c>
      <c r="AH256" s="1">
        <v>46303</v>
      </c>
      <c r="AI256" s="1">
        <v>75499</v>
      </c>
      <c r="AJ256">
        <v>38.299999999999997</v>
      </c>
      <c r="AK256">
        <v>27.6</v>
      </c>
      <c r="AL256">
        <v>27.6</v>
      </c>
      <c r="AM256">
        <v>4.5999999999999996</v>
      </c>
      <c r="AN256" s="1">
        <v>2151.25</v>
      </c>
      <c r="AO256">
        <v>1.1426000000000001</v>
      </c>
      <c r="AP256" s="1">
        <v>1502.16</v>
      </c>
      <c r="AQ256" s="1">
        <v>2380.04</v>
      </c>
      <c r="AR256" s="1">
        <v>6570.23</v>
      </c>
      <c r="AS256">
        <v>499.35</v>
      </c>
      <c r="AT256">
        <v>496.79</v>
      </c>
      <c r="AU256" s="1">
        <v>11448.57</v>
      </c>
      <c r="AV256" s="1">
        <v>4023.77</v>
      </c>
      <c r="AW256">
        <v>0.27379999999999999</v>
      </c>
      <c r="AX256" s="1">
        <v>8118.81</v>
      </c>
      <c r="AY256">
        <v>0.5524</v>
      </c>
      <c r="AZ256" s="1">
        <v>1706.77</v>
      </c>
      <c r="BA256">
        <v>0.11609999999999999</v>
      </c>
      <c r="BB256">
        <v>847.19</v>
      </c>
      <c r="BC256">
        <v>5.7599999999999998E-2</v>
      </c>
      <c r="BD256" s="1">
        <v>14696.54</v>
      </c>
      <c r="BE256" s="1">
        <v>2362.61</v>
      </c>
      <c r="BF256">
        <v>0.45350000000000001</v>
      </c>
      <c r="BG256">
        <v>0.48849999999999999</v>
      </c>
      <c r="BH256">
        <v>0.20319999999999999</v>
      </c>
      <c r="BI256">
        <v>0.26329999999999998</v>
      </c>
      <c r="BJ256">
        <v>2.9899999999999999E-2</v>
      </c>
      <c r="BK256">
        <v>1.5100000000000001E-2</v>
      </c>
    </row>
    <row r="257" spans="1:63" x14ac:dyDescent="0.25">
      <c r="A257" t="s">
        <v>257</v>
      </c>
      <c r="B257">
        <v>48264</v>
      </c>
      <c r="C257">
        <v>109</v>
      </c>
      <c r="D257">
        <v>19.16</v>
      </c>
      <c r="E257" s="1">
        <v>2088.9299999999998</v>
      </c>
      <c r="F257" s="1">
        <v>2038.77</v>
      </c>
      <c r="G257">
        <v>5.4000000000000003E-3</v>
      </c>
      <c r="H257">
        <v>0</v>
      </c>
      <c r="I257">
        <v>2.8999999999999998E-3</v>
      </c>
      <c r="J257">
        <v>5.0000000000000001E-4</v>
      </c>
      <c r="K257">
        <v>7.9399999999999998E-2</v>
      </c>
      <c r="L257">
        <v>0.88970000000000005</v>
      </c>
      <c r="M257">
        <v>2.2100000000000002E-2</v>
      </c>
      <c r="N257">
        <v>0.19700000000000001</v>
      </c>
      <c r="O257">
        <v>4.0500000000000001E-2</v>
      </c>
      <c r="P257">
        <v>0.12379999999999999</v>
      </c>
      <c r="Q257" s="1">
        <v>65081.21</v>
      </c>
      <c r="R257">
        <v>0.1143</v>
      </c>
      <c r="S257">
        <v>0.2571</v>
      </c>
      <c r="T257">
        <v>0.62860000000000005</v>
      </c>
      <c r="U257">
        <v>12</v>
      </c>
      <c r="V257" s="1">
        <v>93623.17</v>
      </c>
      <c r="W257">
        <v>164.98</v>
      </c>
      <c r="X257" s="1">
        <v>215291.18</v>
      </c>
      <c r="Y257">
        <v>0.84370000000000001</v>
      </c>
      <c r="Z257">
        <v>0.11899999999999999</v>
      </c>
      <c r="AA257">
        <v>3.73E-2</v>
      </c>
      <c r="AB257">
        <v>0.15629999999999999</v>
      </c>
      <c r="AC257">
        <v>215.29</v>
      </c>
      <c r="AD257" s="1">
        <v>4764.8</v>
      </c>
      <c r="AE257">
        <v>560.54999999999995</v>
      </c>
      <c r="AF257" s="1">
        <v>192288.02</v>
      </c>
      <c r="AG257">
        <v>427</v>
      </c>
      <c r="AH257" s="1">
        <v>43100</v>
      </c>
      <c r="AI257" s="1">
        <v>76909</v>
      </c>
      <c r="AJ257">
        <v>30.8</v>
      </c>
      <c r="AK257">
        <v>21.6</v>
      </c>
      <c r="AL257">
        <v>23.19</v>
      </c>
      <c r="AM257">
        <v>5</v>
      </c>
      <c r="AN257" s="1">
        <v>2195.16</v>
      </c>
      <c r="AO257">
        <v>1.1665000000000001</v>
      </c>
      <c r="AP257" s="1">
        <v>1276.44</v>
      </c>
      <c r="AQ257" s="1">
        <v>2297.71</v>
      </c>
      <c r="AR257" s="1">
        <v>6152.64</v>
      </c>
      <c r="AS257">
        <v>997.78</v>
      </c>
      <c r="AT257">
        <v>458.45</v>
      </c>
      <c r="AU257" s="1">
        <v>11183.02</v>
      </c>
      <c r="AV257" s="1">
        <v>4576.95</v>
      </c>
      <c r="AW257">
        <v>0.36049999999999999</v>
      </c>
      <c r="AX257" s="1">
        <v>6216.33</v>
      </c>
      <c r="AY257">
        <v>0.48959999999999998</v>
      </c>
      <c r="AZ257" s="1">
        <v>1139.49</v>
      </c>
      <c r="BA257">
        <v>8.9700000000000002E-2</v>
      </c>
      <c r="BB257">
        <v>764.75</v>
      </c>
      <c r="BC257">
        <v>6.0199999999999997E-2</v>
      </c>
      <c r="BD257" s="1">
        <v>12697.52</v>
      </c>
      <c r="BE257" s="1">
        <v>3879.35</v>
      </c>
      <c r="BF257">
        <v>0.78680000000000005</v>
      </c>
      <c r="BG257">
        <v>0.57950000000000002</v>
      </c>
      <c r="BH257">
        <v>0.2477</v>
      </c>
      <c r="BI257">
        <v>0.1179</v>
      </c>
      <c r="BJ257">
        <v>3.9300000000000002E-2</v>
      </c>
      <c r="BK257">
        <v>1.55E-2</v>
      </c>
    </row>
    <row r="258" spans="1:63" x14ac:dyDescent="0.25">
      <c r="A258" t="s">
        <v>258</v>
      </c>
      <c r="B258">
        <v>50179</v>
      </c>
      <c r="C258">
        <v>106</v>
      </c>
      <c r="D258">
        <v>6.57</v>
      </c>
      <c r="E258">
        <v>696.71</v>
      </c>
      <c r="F258">
        <v>652.51</v>
      </c>
      <c r="G258">
        <v>3.0999999999999999E-3</v>
      </c>
      <c r="H258">
        <v>0</v>
      </c>
      <c r="I258">
        <v>4.5999999999999999E-3</v>
      </c>
      <c r="J258">
        <v>0</v>
      </c>
      <c r="K258">
        <v>2.9100000000000001E-2</v>
      </c>
      <c r="L258">
        <v>0.93720000000000003</v>
      </c>
      <c r="M258">
        <v>2.5999999999999999E-2</v>
      </c>
      <c r="N258">
        <v>0.44309999999999999</v>
      </c>
      <c r="O258">
        <v>4.5999999999999999E-3</v>
      </c>
      <c r="P258">
        <v>0.18659999999999999</v>
      </c>
      <c r="Q258" s="1">
        <v>62578.95</v>
      </c>
      <c r="R258">
        <v>0.28570000000000001</v>
      </c>
      <c r="S258">
        <v>0.2041</v>
      </c>
      <c r="T258">
        <v>0.51019999999999999</v>
      </c>
      <c r="U258">
        <v>6</v>
      </c>
      <c r="V258" s="1">
        <v>77561.41</v>
      </c>
      <c r="W258">
        <v>112.74</v>
      </c>
      <c r="X258" s="1">
        <v>206900.89</v>
      </c>
      <c r="Y258">
        <v>0.89090000000000003</v>
      </c>
      <c r="Z258">
        <v>4.4699999999999997E-2</v>
      </c>
      <c r="AA258">
        <v>6.4299999999999996E-2</v>
      </c>
      <c r="AB258">
        <v>0.1091</v>
      </c>
      <c r="AC258">
        <v>206.9</v>
      </c>
      <c r="AD258" s="1">
        <v>6101.61</v>
      </c>
      <c r="AE258">
        <v>841.01</v>
      </c>
      <c r="AF258" s="1">
        <v>183011.41</v>
      </c>
      <c r="AG258">
        <v>396</v>
      </c>
      <c r="AH258" s="1">
        <v>33096</v>
      </c>
      <c r="AI258" s="1">
        <v>54533</v>
      </c>
      <c r="AJ258">
        <v>35.4</v>
      </c>
      <c r="AK258">
        <v>29</v>
      </c>
      <c r="AL258">
        <v>30.76</v>
      </c>
      <c r="AM258">
        <v>5</v>
      </c>
      <c r="AN258">
        <v>0</v>
      </c>
      <c r="AO258">
        <v>1.0598000000000001</v>
      </c>
      <c r="AP258" s="1">
        <v>2396.4699999999998</v>
      </c>
      <c r="AQ258" s="1">
        <v>2607.64</v>
      </c>
      <c r="AR258" s="1">
        <v>7504.26</v>
      </c>
      <c r="AS258">
        <v>715.59</v>
      </c>
      <c r="AT258">
        <v>50.96</v>
      </c>
      <c r="AU258" s="1">
        <v>13274.93</v>
      </c>
      <c r="AV258" s="1">
        <v>8376.44</v>
      </c>
      <c r="AW258">
        <v>0.52200000000000002</v>
      </c>
      <c r="AX258" s="1">
        <v>5204.67</v>
      </c>
      <c r="AY258">
        <v>0.32429999999999998</v>
      </c>
      <c r="AZ258">
        <v>843.51</v>
      </c>
      <c r="BA258">
        <v>5.2600000000000001E-2</v>
      </c>
      <c r="BB258" s="1">
        <v>1622.65</v>
      </c>
      <c r="BC258">
        <v>0.1011</v>
      </c>
      <c r="BD258" s="1">
        <v>16047.27</v>
      </c>
      <c r="BE258" s="1">
        <v>5589.08</v>
      </c>
      <c r="BF258">
        <v>1.2729999999999999</v>
      </c>
      <c r="BG258">
        <v>0.4748</v>
      </c>
      <c r="BH258">
        <v>0.2492</v>
      </c>
      <c r="BI258">
        <v>0.20530000000000001</v>
      </c>
      <c r="BJ258">
        <v>4.58E-2</v>
      </c>
      <c r="BK258">
        <v>2.4799999999999999E-2</v>
      </c>
    </row>
    <row r="259" spans="1:63" x14ac:dyDescent="0.25">
      <c r="A259" t="s">
        <v>259</v>
      </c>
      <c r="B259">
        <v>49346</v>
      </c>
      <c r="C259">
        <v>39</v>
      </c>
      <c r="D259">
        <v>15.6</v>
      </c>
      <c r="E259">
        <v>608.38</v>
      </c>
      <c r="F259">
        <v>598.62</v>
      </c>
      <c r="G259">
        <v>0</v>
      </c>
      <c r="H259">
        <v>0</v>
      </c>
      <c r="I259">
        <v>1.6999999999999999E-3</v>
      </c>
      <c r="J259">
        <v>0</v>
      </c>
      <c r="K259">
        <v>5.0000000000000001E-3</v>
      </c>
      <c r="L259">
        <v>0.99329999999999996</v>
      </c>
      <c r="M259">
        <v>0</v>
      </c>
      <c r="N259">
        <v>7.7600000000000002E-2</v>
      </c>
      <c r="O259">
        <v>0</v>
      </c>
      <c r="P259">
        <v>9.8299999999999998E-2</v>
      </c>
      <c r="Q259" s="1">
        <v>58696.44</v>
      </c>
      <c r="R259">
        <v>0.08</v>
      </c>
      <c r="S259">
        <v>0.2</v>
      </c>
      <c r="T259">
        <v>0.72</v>
      </c>
      <c r="U259">
        <v>4</v>
      </c>
      <c r="V259" s="1">
        <v>82315.5</v>
      </c>
      <c r="W259">
        <v>147.69999999999999</v>
      </c>
      <c r="X259" s="1">
        <v>184663.35</v>
      </c>
      <c r="Y259">
        <v>0.81040000000000001</v>
      </c>
      <c r="Z259">
        <v>8.7999999999999995E-2</v>
      </c>
      <c r="AA259">
        <v>0.1016</v>
      </c>
      <c r="AB259">
        <v>0.18959999999999999</v>
      </c>
      <c r="AC259">
        <v>184.66</v>
      </c>
      <c r="AD259" s="1">
        <v>4308.6099999999997</v>
      </c>
      <c r="AE259">
        <v>442.25</v>
      </c>
      <c r="AF259" s="1">
        <v>184334.11</v>
      </c>
      <c r="AG259">
        <v>397</v>
      </c>
      <c r="AH259" s="1">
        <v>48137</v>
      </c>
      <c r="AI259" s="1">
        <v>85481</v>
      </c>
      <c r="AJ259">
        <v>31.7</v>
      </c>
      <c r="AK259">
        <v>22.27</v>
      </c>
      <c r="AL259">
        <v>23.42</v>
      </c>
      <c r="AM259">
        <v>4.7</v>
      </c>
      <c r="AN259" s="1">
        <v>1886.81</v>
      </c>
      <c r="AO259">
        <v>0.78680000000000005</v>
      </c>
      <c r="AP259" s="1">
        <v>1714.95</v>
      </c>
      <c r="AQ259" s="1">
        <v>1603.55</v>
      </c>
      <c r="AR259" s="1">
        <v>6970.59</v>
      </c>
      <c r="AS259">
        <v>424.94</v>
      </c>
      <c r="AT259">
        <v>445</v>
      </c>
      <c r="AU259" s="1">
        <v>11159.03</v>
      </c>
      <c r="AV259" s="1">
        <v>5432.9</v>
      </c>
      <c r="AW259">
        <v>0.42170000000000002</v>
      </c>
      <c r="AX259" s="1">
        <v>5473.72</v>
      </c>
      <c r="AY259">
        <v>0.4249</v>
      </c>
      <c r="AZ259" s="1">
        <v>1118.22</v>
      </c>
      <c r="BA259">
        <v>8.6800000000000002E-2</v>
      </c>
      <c r="BB259">
        <v>858.1</v>
      </c>
      <c r="BC259">
        <v>6.6600000000000006E-2</v>
      </c>
      <c r="BD259" s="1">
        <v>12882.94</v>
      </c>
      <c r="BE259" s="1">
        <v>4798.9399999999996</v>
      </c>
      <c r="BF259">
        <v>0.83230000000000004</v>
      </c>
      <c r="BG259">
        <v>0.55659999999999998</v>
      </c>
      <c r="BH259">
        <v>0.245</v>
      </c>
      <c r="BI259">
        <v>0.13739999999999999</v>
      </c>
      <c r="BJ259">
        <v>4.1799999999999997E-2</v>
      </c>
      <c r="BK259">
        <v>1.9099999999999999E-2</v>
      </c>
    </row>
    <row r="260" spans="1:63" x14ac:dyDescent="0.25">
      <c r="A260" t="s">
        <v>260</v>
      </c>
      <c r="B260">
        <v>47191</v>
      </c>
      <c r="C260">
        <v>55</v>
      </c>
      <c r="D260">
        <v>47.06</v>
      </c>
      <c r="E260" s="1">
        <v>2588.46</v>
      </c>
      <c r="F260" s="1">
        <v>2546.92</v>
      </c>
      <c r="G260">
        <v>1.06E-2</v>
      </c>
      <c r="H260">
        <v>4.0000000000000002E-4</v>
      </c>
      <c r="I260">
        <v>3.1399999999999997E-2</v>
      </c>
      <c r="J260">
        <v>0</v>
      </c>
      <c r="K260">
        <v>2.9100000000000001E-2</v>
      </c>
      <c r="L260">
        <v>0.89629999999999999</v>
      </c>
      <c r="M260">
        <v>3.2199999999999999E-2</v>
      </c>
      <c r="N260">
        <v>7.17E-2</v>
      </c>
      <c r="O260">
        <v>3.0000000000000001E-3</v>
      </c>
      <c r="P260">
        <v>0.1046</v>
      </c>
      <c r="Q260" s="1">
        <v>77319.570000000007</v>
      </c>
      <c r="R260">
        <v>0.1066</v>
      </c>
      <c r="S260">
        <v>0.2132</v>
      </c>
      <c r="T260">
        <v>0.68020000000000003</v>
      </c>
      <c r="U260">
        <v>20</v>
      </c>
      <c r="V260" s="1">
        <v>97511.45</v>
      </c>
      <c r="W260">
        <v>128.74</v>
      </c>
      <c r="X260" s="1">
        <v>353871.43</v>
      </c>
      <c r="Y260">
        <v>0.87190000000000001</v>
      </c>
      <c r="Z260">
        <v>0.1081</v>
      </c>
      <c r="AA260">
        <v>0.02</v>
      </c>
      <c r="AB260">
        <v>0.12809999999999999</v>
      </c>
      <c r="AC260">
        <v>353.87</v>
      </c>
      <c r="AD260" s="1">
        <v>13622.14</v>
      </c>
      <c r="AE260" s="1">
        <v>1434.02</v>
      </c>
      <c r="AF260" s="1">
        <v>333110.53999999998</v>
      </c>
      <c r="AG260">
        <v>588</v>
      </c>
      <c r="AH260" s="1">
        <v>58445</v>
      </c>
      <c r="AI260" s="1">
        <v>154826</v>
      </c>
      <c r="AJ260">
        <v>87.49</v>
      </c>
      <c r="AK260">
        <v>36.130000000000003</v>
      </c>
      <c r="AL260">
        <v>48.49</v>
      </c>
      <c r="AM260">
        <v>4.5</v>
      </c>
      <c r="AN260">
        <v>0</v>
      </c>
      <c r="AO260">
        <v>0.57269999999999999</v>
      </c>
      <c r="AP260" s="1">
        <v>2128.42</v>
      </c>
      <c r="AQ260" s="1">
        <v>3031.17</v>
      </c>
      <c r="AR260" s="1">
        <v>8670.2800000000007</v>
      </c>
      <c r="AS260">
        <v>977.5</v>
      </c>
      <c r="AT260">
        <v>611.66999999999996</v>
      </c>
      <c r="AU260" s="1">
        <v>15419.03</v>
      </c>
      <c r="AV260" s="1">
        <v>2938.73</v>
      </c>
      <c r="AW260">
        <v>0.1759</v>
      </c>
      <c r="AX260" s="1">
        <v>12034.6</v>
      </c>
      <c r="AY260">
        <v>0.72040000000000004</v>
      </c>
      <c r="AZ260" s="1">
        <v>1084.67</v>
      </c>
      <c r="BA260">
        <v>6.4899999999999999E-2</v>
      </c>
      <c r="BB260">
        <v>647.69000000000005</v>
      </c>
      <c r="BC260">
        <v>3.8800000000000001E-2</v>
      </c>
      <c r="BD260" s="1">
        <v>16705.689999999999</v>
      </c>
      <c r="BE260" s="1">
        <v>1272.76</v>
      </c>
      <c r="BF260">
        <v>7.8600000000000003E-2</v>
      </c>
      <c r="BG260">
        <v>0.58179999999999998</v>
      </c>
      <c r="BH260">
        <v>0.2621</v>
      </c>
      <c r="BI260">
        <v>0.1109</v>
      </c>
      <c r="BJ260">
        <v>2.69E-2</v>
      </c>
      <c r="BK260">
        <v>1.83E-2</v>
      </c>
    </row>
    <row r="261" spans="1:63" x14ac:dyDescent="0.25">
      <c r="A261" t="s">
        <v>261</v>
      </c>
      <c r="B261">
        <v>44164</v>
      </c>
      <c r="C261">
        <v>22</v>
      </c>
      <c r="D261">
        <v>124.21</v>
      </c>
      <c r="E261" s="1">
        <v>2732.72</v>
      </c>
      <c r="F261" s="1">
        <v>2923.23</v>
      </c>
      <c r="G261">
        <v>1.95E-2</v>
      </c>
      <c r="H261">
        <v>1E-3</v>
      </c>
      <c r="I261">
        <v>0.1457</v>
      </c>
      <c r="J261">
        <v>1.4E-3</v>
      </c>
      <c r="K261">
        <v>3.3500000000000002E-2</v>
      </c>
      <c r="L261">
        <v>0.70609999999999995</v>
      </c>
      <c r="M261">
        <v>9.2700000000000005E-2</v>
      </c>
      <c r="N261">
        <v>0.40079999999999999</v>
      </c>
      <c r="O261">
        <v>2.23E-2</v>
      </c>
      <c r="P261">
        <v>0.18820000000000001</v>
      </c>
      <c r="Q261" s="1">
        <v>77617.5</v>
      </c>
      <c r="R261">
        <v>0.16139999999999999</v>
      </c>
      <c r="S261">
        <v>0.1166</v>
      </c>
      <c r="T261">
        <v>0.72199999999999998</v>
      </c>
      <c r="U261">
        <v>18</v>
      </c>
      <c r="V261" s="1">
        <v>104893.78</v>
      </c>
      <c r="W261">
        <v>151.6</v>
      </c>
      <c r="X261" s="1">
        <v>221305.38</v>
      </c>
      <c r="Y261">
        <v>0.62839999999999996</v>
      </c>
      <c r="Z261">
        <v>0.33900000000000002</v>
      </c>
      <c r="AA261">
        <v>3.2500000000000001E-2</v>
      </c>
      <c r="AB261">
        <v>0.37159999999999999</v>
      </c>
      <c r="AC261">
        <v>221.31</v>
      </c>
      <c r="AD261" s="1">
        <v>11052.15</v>
      </c>
      <c r="AE261" s="1">
        <v>1040.1199999999999</v>
      </c>
      <c r="AF261" s="1">
        <v>189445.37</v>
      </c>
      <c r="AG261">
        <v>412</v>
      </c>
      <c r="AH261" s="1">
        <v>29749</v>
      </c>
      <c r="AI261" s="1">
        <v>55100</v>
      </c>
      <c r="AJ261">
        <v>106.3</v>
      </c>
      <c r="AK261">
        <v>47.72</v>
      </c>
      <c r="AL261">
        <v>48.65</v>
      </c>
      <c r="AM261">
        <v>3.8</v>
      </c>
      <c r="AN261">
        <v>0</v>
      </c>
      <c r="AO261">
        <v>1.5353000000000001</v>
      </c>
      <c r="AP261" s="1">
        <v>1914.77</v>
      </c>
      <c r="AQ261" s="1">
        <v>2106.15</v>
      </c>
      <c r="AR261" s="1">
        <v>10934.42</v>
      </c>
      <c r="AS261" s="1">
        <v>1156.57</v>
      </c>
      <c r="AT261">
        <v>526.79</v>
      </c>
      <c r="AU261" s="1">
        <v>16638.7</v>
      </c>
      <c r="AV261" s="1">
        <v>5899.12</v>
      </c>
      <c r="AW261">
        <v>0.31780000000000003</v>
      </c>
      <c r="AX261" s="1">
        <v>9204.68</v>
      </c>
      <c r="AY261">
        <v>0.49590000000000001</v>
      </c>
      <c r="AZ261" s="1">
        <v>2055.42</v>
      </c>
      <c r="BA261">
        <v>0.11070000000000001</v>
      </c>
      <c r="BB261" s="1">
        <v>1401.96</v>
      </c>
      <c r="BC261">
        <v>7.5499999999999998E-2</v>
      </c>
      <c r="BD261" s="1">
        <v>18561.18</v>
      </c>
      <c r="BE261" s="1">
        <v>5521.11</v>
      </c>
      <c r="BF261">
        <v>1.0980000000000001</v>
      </c>
      <c r="BG261">
        <v>0.61409999999999998</v>
      </c>
      <c r="BH261">
        <v>0.19989999999999999</v>
      </c>
      <c r="BI261">
        <v>0.14460000000000001</v>
      </c>
      <c r="BJ261">
        <v>2.86E-2</v>
      </c>
      <c r="BK261">
        <v>1.2800000000000001E-2</v>
      </c>
    </row>
    <row r="262" spans="1:63" x14ac:dyDescent="0.25">
      <c r="A262" t="s">
        <v>262</v>
      </c>
      <c r="B262">
        <v>44172</v>
      </c>
      <c r="C262">
        <v>119</v>
      </c>
      <c r="D262">
        <v>14.81</v>
      </c>
      <c r="E262" s="1">
        <v>1762.12</v>
      </c>
      <c r="F262" s="1">
        <v>1740.03</v>
      </c>
      <c r="G262">
        <v>4.0000000000000001E-3</v>
      </c>
      <c r="H262">
        <v>0</v>
      </c>
      <c r="I262">
        <v>9.7999999999999997E-3</v>
      </c>
      <c r="J262">
        <v>0</v>
      </c>
      <c r="K262">
        <v>4.7100000000000003E-2</v>
      </c>
      <c r="L262">
        <v>0.9224</v>
      </c>
      <c r="M262">
        <v>1.67E-2</v>
      </c>
      <c r="N262">
        <v>0.56410000000000005</v>
      </c>
      <c r="O262">
        <v>1.0800000000000001E-2</v>
      </c>
      <c r="P262">
        <v>0.20419999999999999</v>
      </c>
      <c r="Q262" s="1">
        <v>58086.53</v>
      </c>
      <c r="R262">
        <v>0.21970000000000001</v>
      </c>
      <c r="S262">
        <v>0.2273</v>
      </c>
      <c r="T262">
        <v>0.55300000000000005</v>
      </c>
      <c r="U262">
        <v>17</v>
      </c>
      <c r="V262" s="1">
        <v>73127.179999999993</v>
      </c>
      <c r="W262">
        <v>100</v>
      </c>
      <c r="X262" s="1">
        <v>137988.29</v>
      </c>
      <c r="Y262">
        <v>0.72099999999999997</v>
      </c>
      <c r="Z262">
        <v>0.189</v>
      </c>
      <c r="AA262">
        <v>8.9899999999999994E-2</v>
      </c>
      <c r="AB262">
        <v>0.27900000000000003</v>
      </c>
      <c r="AC262">
        <v>137.99</v>
      </c>
      <c r="AD262" s="1">
        <v>3448.2</v>
      </c>
      <c r="AE262">
        <v>375.67</v>
      </c>
      <c r="AF262" s="1">
        <v>129981.51</v>
      </c>
      <c r="AG262">
        <v>165</v>
      </c>
      <c r="AH262" s="1">
        <v>29866</v>
      </c>
      <c r="AI262" s="1">
        <v>46948</v>
      </c>
      <c r="AJ262">
        <v>36.200000000000003</v>
      </c>
      <c r="AK262">
        <v>23</v>
      </c>
      <c r="AL262">
        <v>27.25</v>
      </c>
      <c r="AM262">
        <v>3.5</v>
      </c>
      <c r="AN262" s="1">
        <v>1264.25</v>
      </c>
      <c r="AO262">
        <v>1.5536000000000001</v>
      </c>
      <c r="AP262" s="1">
        <v>1891.87</v>
      </c>
      <c r="AQ262" s="1">
        <v>2479.52</v>
      </c>
      <c r="AR262" s="1">
        <v>8119.28</v>
      </c>
      <c r="AS262">
        <v>641.57000000000005</v>
      </c>
      <c r="AT262">
        <v>464.96</v>
      </c>
      <c r="AU262" s="1">
        <v>13597.21</v>
      </c>
      <c r="AV262" s="1">
        <v>7658.24</v>
      </c>
      <c r="AW262">
        <v>0.51219999999999999</v>
      </c>
      <c r="AX262" s="1">
        <v>4195.8900000000003</v>
      </c>
      <c r="AY262">
        <v>0.28060000000000002</v>
      </c>
      <c r="AZ262" s="1">
        <v>1103.8599999999999</v>
      </c>
      <c r="BA262">
        <v>7.3800000000000004E-2</v>
      </c>
      <c r="BB262" s="1">
        <v>1993.3</v>
      </c>
      <c r="BC262">
        <v>0.1333</v>
      </c>
      <c r="BD262" s="1">
        <v>14951.29</v>
      </c>
      <c r="BE262" s="1">
        <v>7102.64</v>
      </c>
      <c r="BF262">
        <v>2.9826000000000001</v>
      </c>
      <c r="BG262">
        <v>0.58799999999999997</v>
      </c>
      <c r="BH262">
        <v>0.28189999999999998</v>
      </c>
      <c r="BI262">
        <v>9.2899999999999996E-2</v>
      </c>
      <c r="BJ262">
        <v>2.7699999999999999E-2</v>
      </c>
      <c r="BK262">
        <v>9.4999999999999998E-3</v>
      </c>
    </row>
    <row r="263" spans="1:63" x14ac:dyDescent="0.25">
      <c r="A263" t="s">
        <v>263</v>
      </c>
      <c r="B263">
        <v>44180</v>
      </c>
      <c r="C263">
        <v>22</v>
      </c>
      <c r="D263">
        <v>346.94</v>
      </c>
      <c r="E263" s="1">
        <v>7632.57</v>
      </c>
      <c r="F263" s="1">
        <v>7622.39</v>
      </c>
      <c r="G263">
        <v>1.6799999999999999E-2</v>
      </c>
      <c r="H263">
        <v>1.2999999999999999E-3</v>
      </c>
      <c r="I263">
        <v>6.9699999999999998E-2</v>
      </c>
      <c r="J263">
        <v>8.9999999999999998E-4</v>
      </c>
      <c r="K263">
        <v>5.8599999999999999E-2</v>
      </c>
      <c r="L263">
        <v>0.77270000000000005</v>
      </c>
      <c r="M263">
        <v>0.08</v>
      </c>
      <c r="N263">
        <v>0.39340000000000003</v>
      </c>
      <c r="O263">
        <v>2.9100000000000001E-2</v>
      </c>
      <c r="P263">
        <v>0.15770000000000001</v>
      </c>
      <c r="Q263" s="1">
        <v>76766</v>
      </c>
      <c r="R263">
        <v>0.127</v>
      </c>
      <c r="S263">
        <v>0.22220000000000001</v>
      </c>
      <c r="T263">
        <v>0.65080000000000005</v>
      </c>
      <c r="U263">
        <v>43</v>
      </c>
      <c r="V263" s="1">
        <v>106709.16</v>
      </c>
      <c r="W263">
        <v>177.29</v>
      </c>
      <c r="X263" s="1">
        <v>201916.66</v>
      </c>
      <c r="Y263">
        <v>0.68559999999999999</v>
      </c>
      <c r="Z263">
        <v>0.218</v>
      </c>
      <c r="AA263">
        <v>9.64E-2</v>
      </c>
      <c r="AB263">
        <v>0.31440000000000001</v>
      </c>
      <c r="AC263">
        <v>201.92</v>
      </c>
      <c r="AD263" s="1">
        <v>10454.94</v>
      </c>
      <c r="AE263">
        <v>930.96</v>
      </c>
      <c r="AF263" s="1">
        <v>171558.05</v>
      </c>
      <c r="AG263">
        <v>359</v>
      </c>
      <c r="AH263" s="1">
        <v>37589</v>
      </c>
      <c r="AI263" s="1">
        <v>66067</v>
      </c>
      <c r="AJ263">
        <v>82.38</v>
      </c>
      <c r="AK263">
        <v>44.66</v>
      </c>
      <c r="AL263">
        <v>60.62</v>
      </c>
      <c r="AM263">
        <v>5.8</v>
      </c>
      <c r="AN263">
        <v>0</v>
      </c>
      <c r="AO263">
        <v>1.0508999999999999</v>
      </c>
      <c r="AP263" s="1">
        <v>1765.38</v>
      </c>
      <c r="AQ263" s="1">
        <v>2158.38</v>
      </c>
      <c r="AR263" s="1">
        <v>8831.69</v>
      </c>
      <c r="AS263" s="1">
        <v>1229.52</v>
      </c>
      <c r="AT263">
        <v>500.13</v>
      </c>
      <c r="AU263" s="1">
        <v>14485.1</v>
      </c>
      <c r="AV263" s="1">
        <v>3368.65</v>
      </c>
      <c r="AW263">
        <v>0.23180000000000001</v>
      </c>
      <c r="AX263" s="1">
        <v>9467.7999999999993</v>
      </c>
      <c r="AY263">
        <v>0.65139999999999998</v>
      </c>
      <c r="AZ263">
        <v>592.29999999999995</v>
      </c>
      <c r="BA263">
        <v>4.07E-2</v>
      </c>
      <c r="BB263" s="1">
        <v>1106.54</v>
      </c>
      <c r="BC263">
        <v>7.6100000000000001E-2</v>
      </c>
      <c r="BD263" s="1">
        <v>14535.29</v>
      </c>
      <c r="BE263" s="1">
        <v>1688.42</v>
      </c>
      <c r="BF263">
        <v>0.30609999999999998</v>
      </c>
      <c r="BG263">
        <v>0.55000000000000004</v>
      </c>
      <c r="BH263">
        <v>0.28539999999999999</v>
      </c>
      <c r="BI263">
        <v>0.12740000000000001</v>
      </c>
      <c r="BJ263">
        <v>1.9599999999999999E-2</v>
      </c>
      <c r="BK263">
        <v>1.7600000000000001E-2</v>
      </c>
    </row>
    <row r="264" spans="1:63" x14ac:dyDescent="0.25">
      <c r="A264" t="s">
        <v>264</v>
      </c>
      <c r="B264">
        <v>48165</v>
      </c>
      <c r="C264">
        <v>63</v>
      </c>
      <c r="D264">
        <v>23.87</v>
      </c>
      <c r="E264" s="1">
        <v>1503.79</v>
      </c>
      <c r="F264" s="1">
        <v>1456.77</v>
      </c>
      <c r="G264">
        <v>5.4999999999999997E-3</v>
      </c>
      <c r="H264">
        <v>6.9999999999999999E-4</v>
      </c>
      <c r="I264">
        <v>2.0999999999999999E-3</v>
      </c>
      <c r="J264">
        <v>2.7000000000000001E-3</v>
      </c>
      <c r="K264">
        <v>2.5399999999999999E-2</v>
      </c>
      <c r="L264">
        <v>0.92510000000000003</v>
      </c>
      <c r="M264">
        <v>3.85E-2</v>
      </c>
      <c r="N264">
        <v>0.2243</v>
      </c>
      <c r="O264">
        <v>0</v>
      </c>
      <c r="P264">
        <v>0.12189999999999999</v>
      </c>
      <c r="Q264" s="1">
        <v>61012.4</v>
      </c>
      <c r="R264">
        <v>0.2</v>
      </c>
      <c r="S264">
        <v>0.22220000000000001</v>
      </c>
      <c r="T264">
        <v>0.57779999999999998</v>
      </c>
      <c r="U264">
        <v>14</v>
      </c>
      <c r="V264" s="1">
        <v>71779.360000000001</v>
      </c>
      <c r="W264">
        <v>103.13</v>
      </c>
      <c r="X264" s="1">
        <v>228320.34</v>
      </c>
      <c r="Y264">
        <v>0.75780000000000003</v>
      </c>
      <c r="Z264">
        <v>8.1000000000000003E-2</v>
      </c>
      <c r="AA264">
        <v>0.16120000000000001</v>
      </c>
      <c r="AB264">
        <v>0.2422</v>
      </c>
      <c r="AC264">
        <v>228.32</v>
      </c>
      <c r="AD264" s="1">
        <v>7630.38</v>
      </c>
      <c r="AE264">
        <v>673.93</v>
      </c>
      <c r="AF264" s="1">
        <v>195541.89</v>
      </c>
      <c r="AG264">
        <v>438</v>
      </c>
      <c r="AH264" s="1">
        <v>41812</v>
      </c>
      <c r="AI264" s="1">
        <v>66633</v>
      </c>
      <c r="AJ264">
        <v>53</v>
      </c>
      <c r="AK264">
        <v>29.69</v>
      </c>
      <c r="AL264">
        <v>29.31</v>
      </c>
      <c r="AM264">
        <v>4.62</v>
      </c>
      <c r="AN264">
        <v>0</v>
      </c>
      <c r="AO264">
        <v>0.84430000000000005</v>
      </c>
      <c r="AP264" s="1">
        <v>1604.13</v>
      </c>
      <c r="AQ264" s="1">
        <v>1928.14</v>
      </c>
      <c r="AR264" s="1">
        <v>6053.63</v>
      </c>
      <c r="AS264">
        <v>602.54999999999995</v>
      </c>
      <c r="AT264">
        <v>623.48</v>
      </c>
      <c r="AU264" s="1">
        <v>10811.93</v>
      </c>
      <c r="AV264" s="1">
        <v>5000.82</v>
      </c>
      <c r="AW264">
        <v>0.37159999999999999</v>
      </c>
      <c r="AX264" s="1">
        <v>6313.79</v>
      </c>
      <c r="AY264">
        <v>0.46910000000000002</v>
      </c>
      <c r="AZ264" s="1">
        <v>1141.1199999999999</v>
      </c>
      <c r="BA264">
        <v>8.48E-2</v>
      </c>
      <c r="BB264" s="1">
        <v>1003.53</v>
      </c>
      <c r="BC264">
        <v>7.46E-2</v>
      </c>
      <c r="BD264" s="1">
        <v>13459.26</v>
      </c>
      <c r="BE264" s="1">
        <v>4183.97</v>
      </c>
      <c r="BF264">
        <v>0.74770000000000003</v>
      </c>
      <c r="BG264">
        <v>0.59560000000000002</v>
      </c>
      <c r="BH264">
        <v>0.21190000000000001</v>
      </c>
      <c r="BI264">
        <v>0.1303</v>
      </c>
      <c r="BJ264">
        <v>2.9600000000000001E-2</v>
      </c>
      <c r="BK264">
        <v>3.2599999999999997E-2</v>
      </c>
    </row>
    <row r="265" spans="1:63" x14ac:dyDescent="0.25">
      <c r="A265" t="s">
        <v>265</v>
      </c>
      <c r="B265">
        <v>50435</v>
      </c>
      <c r="C265">
        <v>21</v>
      </c>
      <c r="D265">
        <v>222.98</v>
      </c>
      <c r="E265" s="1">
        <v>4682.57</v>
      </c>
      <c r="F265" s="1">
        <v>4651.38</v>
      </c>
      <c r="G265">
        <v>6.6900000000000001E-2</v>
      </c>
      <c r="H265">
        <v>5.9999999999999995E-4</v>
      </c>
      <c r="I265">
        <v>2.7300000000000001E-2</v>
      </c>
      <c r="J265">
        <v>4.0000000000000002E-4</v>
      </c>
      <c r="K265">
        <v>5.0700000000000002E-2</v>
      </c>
      <c r="L265">
        <v>0.80259999999999998</v>
      </c>
      <c r="M265">
        <v>5.1400000000000001E-2</v>
      </c>
      <c r="N265">
        <v>0.1704</v>
      </c>
      <c r="O265">
        <v>3.5799999999999998E-2</v>
      </c>
      <c r="P265">
        <v>0.1381</v>
      </c>
      <c r="Q265" s="1">
        <v>75130.41</v>
      </c>
      <c r="R265">
        <v>0.20130000000000001</v>
      </c>
      <c r="S265">
        <v>0.15909999999999999</v>
      </c>
      <c r="T265">
        <v>0.63959999999999995</v>
      </c>
      <c r="U265">
        <v>25</v>
      </c>
      <c r="V265" s="1">
        <v>98061.6</v>
      </c>
      <c r="W265">
        <v>182.21</v>
      </c>
      <c r="X265" s="1">
        <v>222339.41</v>
      </c>
      <c r="Y265">
        <v>0.70499999999999996</v>
      </c>
      <c r="Z265">
        <v>0.2702</v>
      </c>
      <c r="AA265">
        <v>2.4799999999999999E-2</v>
      </c>
      <c r="AB265">
        <v>0.29499999999999998</v>
      </c>
      <c r="AC265">
        <v>222.34</v>
      </c>
      <c r="AD265" s="1">
        <v>9266.9599999999991</v>
      </c>
      <c r="AE265">
        <v>798.16</v>
      </c>
      <c r="AF265" s="1">
        <v>196987.26</v>
      </c>
      <c r="AG265">
        <v>443</v>
      </c>
      <c r="AH265" s="1">
        <v>51205</v>
      </c>
      <c r="AI265" s="1">
        <v>94212</v>
      </c>
      <c r="AJ265">
        <v>73.23</v>
      </c>
      <c r="AK265">
        <v>40.04</v>
      </c>
      <c r="AL265">
        <v>43.06</v>
      </c>
      <c r="AM265">
        <v>5.13</v>
      </c>
      <c r="AN265">
        <v>0</v>
      </c>
      <c r="AO265">
        <v>0.68679999999999997</v>
      </c>
      <c r="AP265" s="1">
        <v>1377.84</v>
      </c>
      <c r="AQ265" s="1">
        <v>1994.81</v>
      </c>
      <c r="AR265" s="1">
        <v>7763.17</v>
      </c>
      <c r="AS265" s="1">
        <v>1013.16</v>
      </c>
      <c r="AT265">
        <v>277.01</v>
      </c>
      <c r="AU265" s="1">
        <v>12425.99</v>
      </c>
      <c r="AV265" s="1">
        <v>3151.52</v>
      </c>
      <c r="AW265">
        <v>0.2442</v>
      </c>
      <c r="AX265" s="1">
        <v>7772.03</v>
      </c>
      <c r="AY265">
        <v>0.60229999999999995</v>
      </c>
      <c r="AZ265">
        <v>997.08</v>
      </c>
      <c r="BA265">
        <v>7.7299999999999994E-2</v>
      </c>
      <c r="BB265">
        <v>983.63</v>
      </c>
      <c r="BC265">
        <v>7.6200000000000004E-2</v>
      </c>
      <c r="BD265" s="1">
        <v>12904.26</v>
      </c>
      <c r="BE265" s="1">
        <v>2089.06</v>
      </c>
      <c r="BF265">
        <v>0.25790000000000002</v>
      </c>
      <c r="BG265">
        <v>0.53120000000000001</v>
      </c>
      <c r="BH265">
        <v>0.224</v>
      </c>
      <c r="BI265">
        <v>0.21210000000000001</v>
      </c>
      <c r="BJ265">
        <v>2.2200000000000001E-2</v>
      </c>
      <c r="BK265">
        <v>1.0500000000000001E-2</v>
      </c>
    </row>
    <row r="266" spans="1:63" x14ac:dyDescent="0.25">
      <c r="A266" t="s">
        <v>266</v>
      </c>
      <c r="B266">
        <v>47878</v>
      </c>
      <c r="C266">
        <v>25</v>
      </c>
      <c r="D266">
        <v>46.35</v>
      </c>
      <c r="E266" s="1">
        <v>1158.81</v>
      </c>
      <c r="F266" s="1">
        <v>1122.71</v>
      </c>
      <c r="G266">
        <v>8.8999999999999999E-3</v>
      </c>
      <c r="H266">
        <v>0</v>
      </c>
      <c r="I266">
        <v>4.4999999999999997E-3</v>
      </c>
      <c r="J266">
        <v>0</v>
      </c>
      <c r="K266">
        <v>1.78E-2</v>
      </c>
      <c r="L266">
        <v>0.94750000000000001</v>
      </c>
      <c r="M266">
        <v>2.1399999999999999E-2</v>
      </c>
      <c r="N266">
        <v>7.0999999999999994E-2</v>
      </c>
      <c r="O266">
        <v>2.7000000000000001E-3</v>
      </c>
      <c r="P266">
        <v>0.1205</v>
      </c>
      <c r="Q266" s="1">
        <v>77456.37</v>
      </c>
      <c r="R266">
        <v>0.15579999999999999</v>
      </c>
      <c r="S266">
        <v>0.1169</v>
      </c>
      <c r="T266">
        <v>0.72729999999999995</v>
      </c>
      <c r="U266">
        <v>7</v>
      </c>
      <c r="V266" s="1">
        <v>92036.71</v>
      </c>
      <c r="W266">
        <v>164.12</v>
      </c>
      <c r="X266" s="1">
        <v>313029.39</v>
      </c>
      <c r="Y266">
        <v>0.90039999999999998</v>
      </c>
      <c r="Z266">
        <v>6.1899999999999997E-2</v>
      </c>
      <c r="AA266">
        <v>3.78E-2</v>
      </c>
      <c r="AB266">
        <v>9.9599999999999994E-2</v>
      </c>
      <c r="AC266">
        <v>313.02999999999997</v>
      </c>
      <c r="AD266" s="1">
        <v>12274.85</v>
      </c>
      <c r="AE266" s="1">
        <v>1503.04</v>
      </c>
      <c r="AF266" s="1">
        <v>298505.14</v>
      </c>
      <c r="AG266">
        <v>575</v>
      </c>
      <c r="AH266" s="1">
        <v>49084</v>
      </c>
      <c r="AI266" s="1">
        <v>137297</v>
      </c>
      <c r="AJ266">
        <v>73.14</v>
      </c>
      <c r="AK266">
        <v>38</v>
      </c>
      <c r="AL266">
        <v>36.19</v>
      </c>
      <c r="AM266">
        <v>4.8</v>
      </c>
      <c r="AN266">
        <v>0</v>
      </c>
      <c r="AO266">
        <v>0.79249999999999998</v>
      </c>
      <c r="AP266" s="1">
        <v>1922.41</v>
      </c>
      <c r="AQ266" s="1">
        <v>1993.34</v>
      </c>
      <c r="AR266" s="1">
        <v>7872.33</v>
      </c>
      <c r="AS266">
        <v>952.91</v>
      </c>
      <c r="AT266">
        <v>217.87</v>
      </c>
      <c r="AU266" s="1">
        <v>12958.87</v>
      </c>
      <c r="AV266" s="1">
        <v>2043.18</v>
      </c>
      <c r="AW266">
        <v>0.14649999999999999</v>
      </c>
      <c r="AX266" s="1">
        <v>10827.76</v>
      </c>
      <c r="AY266">
        <v>0.7762</v>
      </c>
      <c r="AZ266">
        <v>384.49</v>
      </c>
      <c r="BA266">
        <v>2.76E-2</v>
      </c>
      <c r="BB266">
        <v>693.55</v>
      </c>
      <c r="BC266">
        <v>4.9700000000000001E-2</v>
      </c>
      <c r="BD266" s="1">
        <v>13948.98</v>
      </c>
      <c r="BE266">
        <v>673.23</v>
      </c>
      <c r="BF266">
        <v>4.9000000000000002E-2</v>
      </c>
      <c r="BG266">
        <v>0.64</v>
      </c>
      <c r="BH266">
        <v>0.22589999999999999</v>
      </c>
      <c r="BI266">
        <v>9.5899999999999999E-2</v>
      </c>
      <c r="BJ266">
        <v>2.1600000000000001E-2</v>
      </c>
      <c r="BK266">
        <v>1.66E-2</v>
      </c>
    </row>
    <row r="267" spans="1:63" x14ac:dyDescent="0.25">
      <c r="A267" t="s">
        <v>267</v>
      </c>
      <c r="B267">
        <v>50245</v>
      </c>
      <c r="C267">
        <v>36</v>
      </c>
      <c r="D267">
        <v>26.18</v>
      </c>
      <c r="E267">
        <v>942.48</v>
      </c>
      <c r="F267">
        <v>985.3</v>
      </c>
      <c r="G267">
        <v>3.0000000000000001E-3</v>
      </c>
      <c r="H267">
        <v>1E-3</v>
      </c>
      <c r="I267">
        <v>5.28E-2</v>
      </c>
      <c r="J267">
        <v>1E-3</v>
      </c>
      <c r="K267">
        <v>2.4400000000000002E-2</v>
      </c>
      <c r="L267">
        <v>0.84260000000000002</v>
      </c>
      <c r="M267">
        <v>7.51E-2</v>
      </c>
      <c r="N267">
        <v>0.48120000000000002</v>
      </c>
      <c r="O267">
        <v>0</v>
      </c>
      <c r="P267">
        <v>0.13950000000000001</v>
      </c>
      <c r="Q267" s="1">
        <v>63402.01</v>
      </c>
      <c r="R267">
        <v>0.13189999999999999</v>
      </c>
      <c r="S267">
        <v>0.23080000000000001</v>
      </c>
      <c r="T267">
        <v>0.63739999999999997</v>
      </c>
      <c r="U267">
        <v>7</v>
      </c>
      <c r="V267" s="1">
        <v>88841.66</v>
      </c>
      <c r="W267">
        <v>130.51</v>
      </c>
      <c r="X267" s="1">
        <v>130545.8</v>
      </c>
      <c r="Y267">
        <v>0.74929999999999997</v>
      </c>
      <c r="Z267">
        <v>0.13089999999999999</v>
      </c>
      <c r="AA267">
        <v>0.1198</v>
      </c>
      <c r="AB267">
        <v>0.25069999999999998</v>
      </c>
      <c r="AC267">
        <v>130.55000000000001</v>
      </c>
      <c r="AD267" s="1">
        <v>3640.39</v>
      </c>
      <c r="AE267">
        <v>470.52</v>
      </c>
      <c r="AF267" s="1">
        <v>97969.88</v>
      </c>
      <c r="AG267">
        <v>76</v>
      </c>
      <c r="AH267" s="1">
        <v>29398</v>
      </c>
      <c r="AI267" s="1">
        <v>43212</v>
      </c>
      <c r="AJ267">
        <v>49.7</v>
      </c>
      <c r="AK267">
        <v>22.62</v>
      </c>
      <c r="AL267">
        <v>38.06</v>
      </c>
      <c r="AM267">
        <v>4.8</v>
      </c>
      <c r="AN267">
        <v>0</v>
      </c>
      <c r="AO267">
        <v>0.75949999999999995</v>
      </c>
      <c r="AP267" s="1">
        <v>1742.55</v>
      </c>
      <c r="AQ267" s="1">
        <v>2273.21</v>
      </c>
      <c r="AR267" s="1">
        <v>8860.31</v>
      </c>
      <c r="AS267">
        <v>819.44</v>
      </c>
      <c r="AT267">
        <v>232.2</v>
      </c>
      <c r="AU267" s="1">
        <v>13927.72</v>
      </c>
      <c r="AV267" s="1">
        <v>8968.33</v>
      </c>
      <c r="AW267">
        <v>0.58640000000000003</v>
      </c>
      <c r="AX267" s="1">
        <v>2861.25</v>
      </c>
      <c r="AY267">
        <v>0.18709999999999999</v>
      </c>
      <c r="AZ267" s="1">
        <v>1783.54</v>
      </c>
      <c r="BA267">
        <v>0.1166</v>
      </c>
      <c r="BB267" s="1">
        <v>1680.15</v>
      </c>
      <c r="BC267">
        <v>0.1099</v>
      </c>
      <c r="BD267" s="1">
        <v>15293.27</v>
      </c>
      <c r="BE267" s="1">
        <v>8288.67</v>
      </c>
      <c r="BF267">
        <v>3.004</v>
      </c>
      <c r="BG267">
        <v>0.56179999999999997</v>
      </c>
      <c r="BH267">
        <v>0.22359999999999999</v>
      </c>
      <c r="BI267">
        <v>7.5399999999999995E-2</v>
      </c>
      <c r="BJ267">
        <v>2.3900000000000001E-2</v>
      </c>
      <c r="BK267">
        <v>0.1153</v>
      </c>
    </row>
    <row r="268" spans="1:63" x14ac:dyDescent="0.25">
      <c r="A268" t="s">
        <v>268</v>
      </c>
      <c r="B268">
        <v>49866</v>
      </c>
      <c r="C268">
        <v>27</v>
      </c>
      <c r="D268">
        <v>128.58000000000001</v>
      </c>
      <c r="E268" s="1">
        <v>3471.56</v>
      </c>
      <c r="F268" s="1">
        <v>3320.77</v>
      </c>
      <c r="G268">
        <v>2.7000000000000001E-3</v>
      </c>
      <c r="H268">
        <v>0</v>
      </c>
      <c r="I268">
        <v>4.1999999999999997E-3</v>
      </c>
      <c r="J268">
        <v>2.9999999999999997E-4</v>
      </c>
      <c r="K268">
        <v>2.29E-2</v>
      </c>
      <c r="L268">
        <v>0.93500000000000005</v>
      </c>
      <c r="M268">
        <v>3.49E-2</v>
      </c>
      <c r="N268">
        <v>0.16059999999999999</v>
      </c>
      <c r="O268">
        <v>8.6E-3</v>
      </c>
      <c r="P268">
        <v>0.1066</v>
      </c>
      <c r="Q268" s="1">
        <v>66363.210000000006</v>
      </c>
      <c r="R268">
        <v>0.1168</v>
      </c>
      <c r="S268">
        <v>0.1827</v>
      </c>
      <c r="T268">
        <v>0.70050000000000001</v>
      </c>
      <c r="U268">
        <v>17</v>
      </c>
      <c r="V268" s="1">
        <v>102655.24</v>
      </c>
      <c r="W268">
        <v>204.03</v>
      </c>
      <c r="X268" s="1">
        <v>158085.07</v>
      </c>
      <c r="Y268">
        <v>0.83699999999999997</v>
      </c>
      <c r="Z268">
        <v>0.1089</v>
      </c>
      <c r="AA268">
        <v>5.4199999999999998E-2</v>
      </c>
      <c r="AB268">
        <v>0.16300000000000001</v>
      </c>
      <c r="AC268">
        <v>158.09</v>
      </c>
      <c r="AD268" s="1">
        <v>5209.78</v>
      </c>
      <c r="AE268">
        <v>669.49</v>
      </c>
      <c r="AF268" s="1">
        <v>139829.29999999999</v>
      </c>
      <c r="AG268">
        <v>218</v>
      </c>
      <c r="AH268" s="1">
        <v>41304</v>
      </c>
      <c r="AI268" s="1">
        <v>75978</v>
      </c>
      <c r="AJ268">
        <v>67.099999999999994</v>
      </c>
      <c r="AK268">
        <v>30.32</v>
      </c>
      <c r="AL268">
        <v>36.22</v>
      </c>
      <c r="AM268">
        <v>5.8</v>
      </c>
      <c r="AN268">
        <v>0</v>
      </c>
      <c r="AO268">
        <v>0.73450000000000004</v>
      </c>
      <c r="AP268" s="1">
        <v>1071.78</v>
      </c>
      <c r="AQ268" s="1">
        <v>1877.57</v>
      </c>
      <c r="AR268" s="1">
        <v>6615.3</v>
      </c>
      <c r="AS268">
        <v>675.19</v>
      </c>
      <c r="AT268">
        <v>434.39</v>
      </c>
      <c r="AU268" s="1">
        <v>10674.22</v>
      </c>
      <c r="AV268" s="1">
        <v>6010.29</v>
      </c>
      <c r="AW268">
        <v>0.50490000000000002</v>
      </c>
      <c r="AX268" s="1">
        <v>4549.8599999999997</v>
      </c>
      <c r="AY268">
        <v>0.38229999999999997</v>
      </c>
      <c r="AZ268">
        <v>427.72</v>
      </c>
      <c r="BA268">
        <v>3.5900000000000001E-2</v>
      </c>
      <c r="BB268">
        <v>914.95</v>
      </c>
      <c r="BC268">
        <v>7.6899999999999996E-2</v>
      </c>
      <c r="BD268" s="1">
        <v>11902.82</v>
      </c>
      <c r="BE268" s="1">
        <v>4447.45</v>
      </c>
      <c r="BF268">
        <v>0.98470000000000002</v>
      </c>
      <c r="BG268">
        <v>0.58040000000000003</v>
      </c>
      <c r="BH268">
        <v>0.22620000000000001</v>
      </c>
      <c r="BI268">
        <v>0.15459999999999999</v>
      </c>
      <c r="BJ268">
        <v>2.8799999999999999E-2</v>
      </c>
      <c r="BK268">
        <v>0.01</v>
      </c>
    </row>
    <row r="269" spans="1:63" x14ac:dyDescent="0.25">
      <c r="A269" t="s">
        <v>269</v>
      </c>
      <c r="B269">
        <v>50690</v>
      </c>
      <c r="C269">
        <v>37</v>
      </c>
      <c r="D269">
        <v>43.3</v>
      </c>
      <c r="E269" s="1">
        <v>1602.21</v>
      </c>
      <c r="F269" s="1">
        <v>1589.67</v>
      </c>
      <c r="G269">
        <v>6.3E-3</v>
      </c>
      <c r="H269">
        <v>1.9E-3</v>
      </c>
      <c r="I269">
        <v>2.3900000000000001E-2</v>
      </c>
      <c r="J269">
        <v>0</v>
      </c>
      <c r="K269">
        <v>0.1032</v>
      </c>
      <c r="L269">
        <v>0.82689999999999997</v>
      </c>
      <c r="M269">
        <v>3.78E-2</v>
      </c>
      <c r="N269">
        <v>0.36470000000000002</v>
      </c>
      <c r="O269">
        <v>5.7000000000000002E-3</v>
      </c>
      <c r="P269">
        <v>0.1106</v>
      </c>
      <c r="Q269" s="1">
        <v>62258.63</v>
      </c>
      <c r="R269">
        <v>0.17860000000000001</v>
      </c>
      <c r="S269">
        <v>0.29459999999999997</v>
      </c>
      <c r="T269">
        <v>0.52680000000000005</v>
      </c>
      <c r="U269">
        <v>18</v>
      </c>
      <c r="V269" s="1">
        <v>70282.559999999998</v>
      </c>
      <c r="W269">
        <v>85.34</v>
      </c>
      <c r="X269" s="1">
        <v>178176.07</v>
      </c>
      <c r="Y269">
        <v>0.68389999999999995</v>
      </c>
      <c r="Z269">
        <v>0.21249999999999999</v>
      </c>
      <c r="AA269">
        <v>0.1036</v>
      </c>
      <c r="AB269">
        <v>0.31609999999999999</v>
      </c>
      <c r="AC269">
        <v>178.18</v>
      </c>
      <c r="AD269" s="1">
        <v>6453.86</v>
      </c>
      <c r="AE269">
        <v>627.58000000000004</v>
      </c>
      <c r="AF269" s="1">
        <v>160878.06</v>
      </c>
      <c r="AG269">
        <v>307</v>
      </c>
      <c r="AH269" s="1">
        <v>38017</v>
      </c>
      <c r="AI269" s="1">
        <v>56304</v>
      </c>
      <c r="AJ269">
        <v>59.64</v>
      </c>
      <c r="AK269">
        <v>31.4</v>
      </c>
      <c r="AL269">
        <v>40.31</v>
      </c>
      <c r="AM269">
        <v>4.7</v>
      </c>
      <c r="AN269">
        <v>0</v>
      </c>
      <c r="AO269">
        <v>0.78369999999999995</v>
      </c>
      <c r="AP269" s="1">
        <v>1442.21</v>
      </c>
      <c r="AQ269" s="1">
        <v>2068.2199999999998</v>
      </c>
      <c r="AR269" s="1">
        <v>7134.4</v>
      </c>
      <c r="AS269">
        <v>439.71</v>
      </c>
      <c r="AT269">
        <v>362.39</v>
      </c>
      <c r="AU269" s="1">
        <v>11446.93</v>
      </c>
      <c r="AV269" s="1">
        <v>4669.72</v>
      </c>
      <c r="AW269">
        <v>0.35520000000000002</v>
      </c>
      <c r="AX269" s="1">
        <v>6125.91</v>
      </c>
      <c r="AY269">
        <v>0.46589999999999998</v>
      </c>
      <c r="AZ269" s="1">
        <v>1513.32</v>
      </c>
      <c r="BA269">
        <v>0.11509999999999999</v>
      </c>
      <c r="BB269">
        <v>838.58</v>
      </c>
      <c r="BC269">
        <v>6.3799999999999996E-2</v>
      </c>
      <c r="BD269" s="1">
        <v>13147.53</v>
      </c>
      <c r="BE269" s="1">
        <v>3243.91</v>
      </c>
      <c r="BF269">
        <v>0.76919999999999999</v>
      </c>
      <c r="BG269">
        <v>0.55010000000000003</v>
      </c>
      <c r="BH269">
        <v>0.24129999999999999</v>
      </c>
      <c r="BI269">
        <v>0.16309999999999999</v>
      </c>
      <c r="BJ269">
        <v>3.8800000000000001E-2</v>
      </c>
      <c r="BK269">
        <v>6.7999999999999996E-3</v>
      </c>
    </row>
    <row r="270" spans="1:63" x14ac:dyDescent="0.25">
      <c r="A270" t="s">
        <v>270</v>
      </c>
      <c r="B270">
        <v>50187</v>
      </c>
      <c r="C270">
        <v>28</v>
      </c>
      <c r="D270">
        <v>60.37</v>
      </c>
      <c r="E270" s="1">
        <v>1690.33</v>
      </c>
      <c r="F270" s="1">
        <v>1509.13</v>
      </c>
      <c r="G270">
        <v>1.06E-2</v>
      </c>
      <c r="H270">
        <v>0</v>
      </c>
      <c r="I270">
        <v>6.6E-3</v>
      </c>
      <c r="J270">
        <v>1.2999999999999999E-3</v>
      </c>
      <c r="K270">
        <v>1.5900000000000001E-2</v>
      </c>
      <c r="L270">
        <v>0.9284</v>
      </c>
      <c r="M270">
        <v>3.7100000000000001E-2</v>
      </c>
      <c r="N270">
        <v>0.22289999999999999</v>
      </c>
      <c r="O270">
        <v>4.0000000000000001E-3</v>
      </c>
      <c r="P270">
        <v>0.1051</v>
      </c>
      <c r="Q270" s="1">
        <v>57164.41</v>
      </c>
      <c r="R270">
        <v>0.25619999999999998</v>
      </c>
      <c r="S270">
        <v>0.24790000000000001</v>
      </c>
      <c r="T270">
        <v>0.49590000000000001</v>
      </c>
      <c r="U270">
        <v>9</v>
      </c>
      <c r="V270" s="1">
        <v>98927.38</v>
      </c>
      <c r="W270">
        <v>180.45</v>
      </c>
      <c r="X270" s="1">
        <v>179842.61</v>
      </c>
      <c r="Y270">
        <v>0.77680000000000005</v>
      </c>
      <c r="Z270">
        <v>0.1855</v>
      </c>
      <c r="AA270">
        <v>3.7699999999999997E-2</v>
      </c>
      <c r="AB270">
        <v>0.22320000000000001</v>
      </c>
      <c r="AC270">
        <v>179.84</v>
      </c>
      <c r="AD270" s="1">
        <v>5681.48</v>
      </c>
      <c r="AE270">
        <v>674.67</v>
      </c>
      <c r="AF270" s="1">
        <v>166283.79999999999</v>
      </c>
      <c r="AG270">
        <v>332</v>
      </c>
      <c r="AH270" s="1">
        <v>37218</v>
      </c>
      <c r="AI270" s="1">
        <v>61126</v>
      </c>
      <c r="AJ270">
        <v>45.35</v>
      </c>
      <c r="AK270">
        <v>30.75</v>
      </c>
      <c r="AL270">
        <v>32.32</v>
      </c>
      <c r="AM270">
        <v>5.3</v>
      </c>
      <c r="AN270">
        <v>0</v>
      </c>
      <c r="AO270">
        <v>0.76100000000000001</v>
      </c>
      <c r="AP270" s="1">
        <v>1741.89</v>
      </c>
      <c r="AQ270" s="1">
        <v>1812.79</v>
      </c>
      <c r="AR270" s="1">
        <v>6302.53</v>
      </c>
      <c r="AS270">
        <v>767.29</v>
      </c>
      <c r="AT270">
        <v>214.73</v>
      </c>
      <c r="AU270" s="1">
        <v>10839.22</v>
      </c>
      <c r="AV270" s="1">
        <v>5159.91</v>
      </c>
      <c r="AW270">
        <v>0.43330000000000002</v>
      </c>
      <c r="AX270" s="1">
        <v>5220.1899999999996</v>
      </c>
      <c r="AY270">
        <v>0.43840000000000001</v>
      </c>
      <c r="AZ270">
        <v>450.1</v>
      </c>
      <c r="BA270">
        <v>3.78E-2</v>
      </c>
      <c r="BB270" s="1">
        <v>1077.28</v>
      </c>
      <c r="BC270">
        <v>9.0499999999999997E-2</v>
      </c>
      <c r="BD270" s="1">
        <v>11907.48</v>
      </c>
      <c r="BE270" s="1">
        <v>3188.99</v>
      </c>
      <c r="BF270">
        <v>0.65200000000000002</v>
      </c>
      <c r="BG270">
        <v>0.57110000000000005</v>
      </c>
      <c r="BH270">
        <v>0.23300000000000001</v>
      </c>
      <c r="BI270">
        <v>0.1439</v>
      </c>
      <c r="BJ270">
        <v>4.07E-2</v>
      </c>
      <c r="BK270">
        <v>1.1299999999999999E-2</v>
      </c>
    </row>
    <row r="271" spans="1:63" x14ac:dyDescent="0.25">
      <c r="A271" t="s">
        <v>271</v>
      </c>
      <c r="B271">
        <v>44198</v>
      </c>
      <c r="C271">
        <v>6</v>
      </c>
      <c r="D271">
        <v>734.16</v>
      </c>
      <c r="E271" s="1">
        <v>4404.9799999999996</v>
      </c>
      <c r="F271" s="1">
        <v>4340.7</v>
      </c>
      <c r="G271">
        <v>4.2599999999999999E-2</v>
      </c>
      <c r="H271">
        <v>2.0000000000000001E-4</v>
      </c>
      <c r="I271">
        <v>7.0300000000000001E-2</v>
      </c>
      <c r="J271">
        <v>8.9999999999999998E-4</v>
      </c>
      <c r="K271">
        <v>6.6600000000000006E-2</v>
      </c>
      <c r="L271">
        <v>0.73819999999999997</v>
      </c>
      <c r="M271">
        <v>8.1100000000000005E-2</v>
      </c>
      <c r="N271">
        <v>0.30499999999999999</v>
      </c>
      <c r="O271">
        <v>5.0700000000000002E-2</v>
      </c>
      <c r="P271">
        <v>0.16489999999999999</v>
      </c>
      <c r="Q271" s="1">
        <v>85709.51</v>
      </c>
      <c r="R271">
        <v>0.1089</v>
      </c>
      <c r="S271">
        <v>0.1777</v>
      </c>
      <c r="T271">
        <v>0.71350000000000002</v>
      </c>
      <c r="U271">
        <v>41</v>
      </c>
      <c r="V271" s="1">
        <v>108447.67999999999</v>
      </c>
      <c r="W271">
        <v>107.44</v>
      </c>
      <c r="X271" s="1">
        <v>247831.57</v>
      </c>
      <c r="Y271">
        <v>0.81579999999999997</v>
      </c>
      <c r="Z271">
        <v>0.1646</v>
      </c>
      <c r="AA271">
        <v>1.9599999999999999E-2</v>
      </c>
      <c r="AB271">
        <v>0.1842</v>
      </c>
      <c r="AC271">
        <v>247.83</v>
      </c>
      <c r="AD271" s="1">
        <v>12440.1</v>
      </c>
      <c r="AE271" s="1">
        <v>1336.77</v>
      </c>
      <c r="AF271" s="1">
        <v>211082.32</v>
      </c>
      <c r="AG271">
        <v>477</v>
      </c>
      <c r="AH271" s="1">
        <v>41394</v>
      </c>
      <c r="AI271" s="1">
        <v>64626</v>
      </c>
      <c r="AJ271">
        <v>112.63</v>
      </c>
      <c r="AK271">
        <v>45.51</v>
      </c>
      <c r="AL271">
        <v>65.989999999999995</v>
      </c>
      <c r="AM271">
        <v>5.03</v>
      </c>
      <c r="AN271">
        <v>0</v>
      </c>
      <c r="AO271">
        <v>0.82279999999999998</v>
      </c>
      <c r="AP271" s="1">
        <v>1868.27</v>
      </c>
      <c r="AQ271" s="1">
        <v>2086.73</v>
      </c>
      <c r="AR271" s="1">
        <v>11913.43</v>
      </c>
      <c r="AS271" s="1">
        <v>1070.81</v>
      </c>
      <c r="AT271">
        <v>712.45</v>
      </c>
      <c r="AU271" s="1">
        <v>17651.689999999999</v>
      </c>
      <c r="AV271" s="1">
        <v>5676.15</v>
      </c>
      <c r="AW271">
        <v>0.29039999999999999</v>
      </c>
      <c r="AX271" s="1">
        <v>10840.01</v>
      </c>
      <c r="AY271">
        <v>0.55469999999999997</v>
      </c>
      <c r="AZ271" s="1">
        <v>1535.08</v>
      </c>
      <c r="BA271">
        <v>7.85E-2</v>
      </c>
      <c r="BB271" s="1">
        <v>1491.89</v>
      </c>
      <c r="BC271">
        <v>7.6300000000000007E-2</v>
      </c>
      <c r="BD271" s="1">
        <v>19543.13</v>
      </c>
      <c r="BE271" s="1">
        <v>3878</v>
      </c>
      <c r="BF271">
        <v>0.4249</v>
      </c>
      <c r="BG271">
        <v>0.60089999999999999</v>
      </c>
      <c r="BH271">
        <v>0.23449999999999999</v>
      </c>
      <c r="BI271">
        <v>0.1177</v>
      </c>
      <c r="BJ271">
        <v>3.1099999999999999E-2</v>
      </c>
      <c r="BK271">
        <v>1.5800000000000002E-2</v>
      </c>
    </row>
    <row r="272" spans="1:63" x14ac:dyDescent="0.25">
      <c r="A272" t="s">
        <v>272</v>
      </c>
      <c r="B272">
        <v>47993</v>
      </c>
      <c r="C272">
        <v>85</v>
      </c>
      <c r="D272">
        <v>21.71</v>
      </c>
      <c r="E272" s="1">
        <v>1845.24</v>
      </c>
      <c r="F272" s="1">
        <v>1690.33</v>
      </c>
      <c r="G272">
        <v>4.7000000000000002E-3</v>
      </c>
      <c r="H272">
        <v>0</v>
      </c>
      <c r="I272">
        <v>7.1000000000000004E-3</v>
      </c>
      <c r="J272">
        <v>4.7000000000000002E-3</v>
      </c>
      <c r="K272">
        <v>2.1299999999999999E-2</v>
      </c>
      <c r="L272">
        <v>0.93140000000000001</v>
      </c>
      <c r="M272">
        <v>3.0800000000000001E-2</v>
      </c>
      <c r="N272">
        <v>0.41899999999999998</v>
      </c>
      <c r="O272">
        <v>3.8E-3</v>
      </c>
      <c r="P272">
        <v>0.17449999999999999</v>
      </c>
      <c r="Q272" s="1">
        <v>64259.39</v>
      </c>
      <c r="R272">
        <v>0.1192</v>
      </c>
      <c r="S272">
        <v>0.21190000000000001</v>
      </c>
      <c r="T272">
        <v>0.66890000000000005</v>
      </c>
      <c r="U272">
        <v>18</v>
      </c>
      <c r="V272" s="1">
        <v>87969.22</v>
      </c>
      <c r="W272">
        <v>99.26</v>
      </c>
      <c r="X272" s="1">
        <v>303355.81</v>
      </c>
      <c r="Y272">
        <v>0.71389999999999998</v>
      </c>
      <c r="Z272">
        <v>0.21679999999999999</v>
      </c>
      <c r="AA272">
        <v>6.93E-2</v>
      </c>
      <c r="AB272">
        <v>0.28610000000000002</v>
      </c>
      <c r="AC272">
        <v>303.36</v>
      </c>
      <c r="AD272" s="1">
        <v>10296.040000000001</v>
      </c>
      <c r="AE272">
        <v>910.14</v>
      </c>
      <c r="AF272" s="1">
        <v>249497.63</v>
      </c>
      <c r="AG272">
        <v>533</v>
      </c>
      <c r="AH272" s="1">
        <v>37655</v>
      </c>
      <c r="AI272" s="1">
        <v>68519</v>
      </c>
      <c r="AJ272">
        <v>51.4</v>
      </c>
      <c r="AK272">
        <v>32.6</v>
      </c>
      <c r="AL272">
        <v>32.78</v>
      </c>
      <c r="AM272">
        <v>4.5999999999999996</v>
      </c>
      <c r="AN272">
        <v>0</v>
      </c>
      <c r="AO272">
        <v>1.0389999999999999</v>
      </c>
      <c r="AP272" s="1">
        <v>1849.63</v>
      </c>
      <c r="AQ272" s="1">
        <v>2770.73</v>
      </c>
      <c r="AR272" s="1">
        <v>7987.33</v>
      </c>
      <c r="AS272">
        <v>986.51</v>
      </c>
      <c r="AT272">
        <v>649.94000000000005</v>
      </c>
      <c r="AU272" s="1">
        <v>14244.13</v>
      </c>
      <c r="AV272" s="1">
        <v>4508.41</v>
      </c>
      <c r="AW272">
        <v>0.28260000000000002</v>
      </c>
      <c r="AX272" s="1">
        <v>9054.85</v>
      </c>
      <c r="AY272">
        <v>0.56769999999999998</v>
      </c>
      <c r="AZ272" s="1">
        <v>1250.4100000000001</v>
      </c>
      <c r="BA272">
        <v>7.8399999999999997E-2</v>
      </c>
      <c r="BB272" s="1">
        <v>1137.77</v>
      </c>
      <c r="BC272">
        <v>7.1300000000000002E-2</v>
      </c>
      <c r="BD272" s="1">
        <v>15951.44</v>
      </c>
      <c r="BE272" s="1">
        <v>2253.52</v>
      </c>
      <c r="BF272">
        <v>0.36770000000000003</v>
      </c>
      <c r="BG272">
        <v>0.57720000000000005</v>
      </c>
      <c r="BH272">
        <v>0.24049999999999999</v>
      </c>
      <c r="BI272">
        <v>0.1065</v>
      </c>
      <c r="BJ272">
        <v>3.4200000000000001E-2</v>
      </c>
      <c r="BK272">
        <v>4.1700000000000001E-2</v>
      </c>
    </row>
    <row r="273" spans="1:63" x14ac:dyDescent="0.25">
      <c r="A273" t="s">
        <v>273</v>
      </c>
      <c r="B273">
        <v>46110</v>
      </c>
      <c r="C273">
        <v>63</v>
      </c>
      <c r="D273">
        <v>270.48</v>
      </c>
      <c r="E273" s="1">
        <v>17040.099999999999</v>
      </c>
      <c r="F273" s="1">
        <v>15954.72</v>
      </c>
      <c r="G273">
        <v>8.0399999999999999E-2</v>
      </c>
      <c r="H273">
        <v>1.1000000000000001E-3</v>
      </c>
      <c r="I273">
        <v>0.12529999999999999</v>
      </c>
      <c r="J273">
        <v>5.9999999999999995E-4</v>
      </c>
      <c r="K273">
        <v>9.8699999999999996E-2</v>
      </c>
      <c r="L273">
        <v>0.63300000000000001</v>
      </c>
      <c r="M273">
        <v>6.0900000000000003E-2</v>
      </c>
      <c r="N273">
        <v>0.1731</v>
      </c>
      <c r="O273">
        <v>7.9600000000000004E-2</v>
      </c>
      <c r="P273">
        <v>0.1027</v>
      </c>
      <c r="Q273" s="1">
        <v>77670.009999999995</v>
      </c>
      <c r="R273">
        <v>0.1537</v>
      </c>
      <c r="S273">
        <v>0.14760000000000001</v>
      </c>
      <c r="T273">
        <v>0.69879999999999998</v>
      </c>
      <c r="U273">
        <v>111</v>
      </c>
      <c r="V273" s="1">
        <v>97713.73</v>
      </c>
      <c r="W273">
        <v>148.22</v>
      </c>
      <c r="X273" s="1">
        <v>212586.98</v>
      </c>
      <c r="Y273">
        <v>0.76319999999999999</v>
      </c>
      <c r="Z273">
        <v>0.20019999999999999</v>
      </c>
      <c r="AA273">
        <v>3.6600000000000001E-2</v>
      </c>
      <c r="AB273">
        <v>0.23680000000000001</v>
      </c>
      <c r="AC273">
        <v>212.59</v>
      </c>
      <c r="AD273" s="1">
        <v>7375.81</v>
      </c>
      <c r="AE273">
        <v>663.83</v>
      </c>
      <c r="AF273" s="1">
        <v>193360.24</v>
      </c>
      <c r="AG273">
        <v>432</v>
      </c>
      <c r="AH273" s="1">
        <v>53986</v>
      </c>
      <c r="AI273" s="1">
        <v>100297</v>
      </c>
      <c r="AJ273">
        <v>66.069999999999993</v>
      </c>
      <c r="AK273">
        <v>32.29</v>
      </c>
      <c r="AL273">
        <v>38.130000000000003</v>
      </c>
      <c r="AM273">
        <v>6.49</v>
      </c>
      <c r="AN273">
        <v>0</v>
      </c>
      <c r="AO273">
        <v>0.53669999999999995</v>
      </c>
      <c r="AP273" s="1">
        <v>1260.6199999999999</v>
      </c>
      <c r="AQ273" s="1">
        <v>2364.71</v>
      </c>
      <c r="AR273" s="1">
        <v>6940.07</v>
      </c>
      <c r="AS273">
        <v>989.91</v>
      </c>
      <c r="AT273">
        <v>299.99</v>
      </c>
      <c r="AU273" s="1">
        <v>11855.3</v>
      </c>
      <c r="AV273" s="1">
        <v>3892.17</v>
      </c>
      <c r="AW273">
        <v>0.30280000000000001</v>
      </c>
      <c r="AX273" s="1">
        <v>6549.26</v>
      </c>
      <c r="AY273">
        <v>0.50949999999999995</v>
      </c>
      <c r="AZ273" s="1">
        <v>1429.92</v>
      </c>
      <c r="BA273">
        <v>0.11119999999999999</v>
      </c>
      <c r="BB273">
        <v>982.19</v>
      </c>
      <c r="BC273">
        <v>7.6399999999999996E-2</v>
      </c>
      <c r="BD273" s="1">
        <v>12853.54</v>
      </c>
      <c r="BE273" s="1">
        <v>2786.45</v>
      </c>
      <c r="BF273">
        <v>0.35499999999999998</v>
      </c>
      <c r="BG273">
        <v>0.5907</v>
      </c>
      <c r="BH273">
        <v>0.1946</v>
      </c>
      <c r="BI273">
        <v>0.18110000000000001</v>
      </c>
      <c r="BJ273">
        <v>2.4400000000000002E-2</v>
      </c>
      <c r="BK273">
        <v>9.1999999999999998E-3</v>
      </c>
    </row>
    <row r="274" spans="1:63" x14ac:dyDescent="0.25">
      <c r="A274" t="s">
        <v>274</v>
      </c>
      <c r="B274">
        <v>49569</v>
      </c>
      <c r="C274">
        <v>127</v>
      </c>
      <c r="D274">
        <v>8.0500000000000007</v>
      </c>
      <c r="E274" s="1">
        <v>1021.9</v>
      </c>
      <c r="F274">
        <v>961.35</v>
      </c>
      <c r="G274">
        <v>1E-3</v>
      </c>
      <c r="H274">
        <v>2.0999999999999999E-3</v>
      </c>
      <c r="I274">
        <v>5.1999999999999998E-3</v>
      </c>
      <c r="J274">
        <v>0</v>
      </c>
      <c r="K274">
        <v>5.6300000000000003E-2</v>
      </c>
      <c r="L274">
        <v>0.89690000000000003</v>
      </c>
      <c r="M274">
        <v>3.85E-2</v>
      </c>
      <c r="N274">
        <v>0.39329999999999998</v>
      </c>
      <c r="O274">
        <v>0</v>
      </c>
      <c r="P274">
        <v>0.1055</v>
      </c>
      <c r="Q274" s="1">
        <v>52203.519999999997</v>
      </c>
      <c r="R274">
        <v>5.5599999999999997E-2</v>
      </c>
      <c r="S274">
        <v>0.20369999999999999</v>
      </c>
      <c r="T274">
        <v>0.74070000000000003</v>
      </c>
      <c r="U274">
        <v>6</v>
      </c>
      <c r="V274" s="1">
        <v>79171.67</v>
      </c>
      <c r="W274">
        <v>160.26</v>
      </c>
      <c r="X274" s="1">
        <v>180546.63</v>
      </c>
      <c r="Y274">
        <v>0.84079999999999999</v>
      </c>
      <c r="Z274">
        <v>8.8400000000000006E-2</v>
      </c>
      <c r="AA274">
        <v>7.0699999999999999E-2</v>
      </c>
      <c r="AB274">
        <v>0.15920000000000001</v>
      </c>
      <c r="AC274">
        <v>180.55</v>
      </c>
      <c r="AD274" s="1">
        <v>4460.17</v>
      </c>
      <c r="AE274">
        <v>539.70000000000005</v>
      </c>
      <c r="AF274" s="1">
        <v>190752.16</v>
      </c>
      <c r="AG274">
        <v>418</v>
      </c>
      <c r="AH274" s="1">
        <v>36828</v>
      </c>
      <c r="AI274" s="1">
        <v>52419</v>
      </c>
      <c r="AJ274">
        <v>38</v>
      </c>
      <c r="AK274">
        <v>23.53</v>
      </c>
      <c r="AL274">
        <v>25.25</v>
      </c>
      <c r="AM274">
        <v>4.5999999999999996</v>
      </c>
      <c r="AN274" s="1">
        <v>1863.77</v>
      </c>
      <c r="AO274">
        <v>1.5891999999999999</v>
      </c>
      <c r="AP274" s="1">
        <v>1624.39</v>
      </c>
      <c r="AQ274" s="1">
        <v>2698.1</v>
      </c>
      <c r="AR274" s="1">
        <v>7312.05</v>
      </c>
      <c r="AS274">
        <v>949.13</v>
      </c>
      <c r="AT274">
        <v>400.37</v>
      </c>
      <c r="AU274" s="1">
        <v>12984.04</v>
      </c>
      <c r="AV274" s="1">
        <v>6899.19</v>
      </c>
      <c r="AW274">
        <v>0.41349999999999998</v>
      </c>
      <c r="AX274" s="1">
        <v>6631.61</v>
      </c>
      <c r="AY274">
        <v>0.39750000000000002</v>
      </c>
      <c r="AZ274" s="1">
        <v>1616.64</v>
      </c>
      <c r="BA274">
        <v>9.69E-2</v>
      </c>
      <c r="BB274" s="1">
        <v>1537.37</v>
      </c>
      <c r="BC274">
        <v>9.2100000000000001E-2</v>
      </c>
      <c r="BD274" s="1">
        <v>16684.810000000001</v>
      </c>
      <c r="BE274" s="1">
        <v>6049.42</v>
      </c>
      <c r="BF274">
        <v>1.8249</v>
      </c>
      <c r="BG274">
        <v>0.5202</v>
      </c>
      <c r="BH274">
        <v>0.23119999999999999</v>
      </c>
      <c r="BI274">
        <v>0.2114</v>
      </c>
      <c r="BJ274">
        <v>3.7199999999999997E-2</v>
      </c>
      <c r="BK274">
        <v>0</v>
      </c>
    </row>
    <row r="275" spans="1:63" x14ac:dyDescent="0.25">
      <c r="A275" t="s">
        <v>275</v>
      </c>
      <c r="B275">
        <v>44206</v>
      </c>
      <c r="C275">
        <v>57</v>
      </c>
      <c r="D275">
        <v>113.52</v>
      </c>
      <c r="E275" s="1">
        <v>6470.69</v>
      </c>
      <c r="F275" s="1">
        <v>6148.42</v>
      </c>
      <c r="G275">
        <v>3.3999999999999998E-3</v>
      </c>
      <c r="H275">
        <v>6.9999999999999999E-4</v>
      </c>
      <c r="I275">
        <v>3.0700000000000002E-2</v>
      </c>
      <c r="J275">
        <v>1E-3</v>
      </c>
      <c r="K275">
        <v>2.4899999999999999E-2</v>
      </c>
      <c r="L275">
        <v>0.88419999999999999</v>
      </c>
      <c r="M275">
        <v>5.5100000000000003E-2</v>
      </c>
      <c r="N275">
        <v>0.54379999999999995</v>
      </c>
      <c r="O275">
        <v>5.8999999999999999E-3</v>
      </c>
      <c r="P275">
        <v>0.16569999999999999</v>
      </c>
      <c r="Q275" s="1">
        <v>68620.259999999995</v>
      </c>
      <c r="R275">
        <v>0.1578</v>
      </c>
      <c r="S275">
        <v>0.27479999999999999</v>
      </c>
      <c r="T275">
        <v>0.56740000000000002</v>
      </c>
      <c r="U275">
        <v>40</v>
      </c>
      <c r="V275" s="1">
        <v>107562.88</v>
      </c>
      <c r="W275">
        <v>161.19999999999999</v>
      </c>
      <c r="X275" s="1">
        <v>171562.68</v>
      </c>
      <c r="Y275">
        <v>0.69499999999999995</v>
      </c>
      <c r="Z275">
        <v>0.23330000000000001</v>
      </c>
      <c r="AA275">
        <v>7.17E-2</v>
      </c>
      <c r="AB275">
        <v>0.30499999999999999</v>
      </c>
      <c r="AC275">
        <v>171.56</v>
      </c>
      <c r="AD275" s="1">
        <v>4241.66</v>
      </c>
      <c r="AE275">
        <v>424.4</v>
      </c>
      <c r="AF275" s="1">
        <v>143457.06</v>
      </c>
      <c r="AG275">
        <v>231</v>
      </c>
      <c r="AH275" s="1">
        <v>32837</v>
      </c>
      <c r="AI275" s="1">
        <v>51631</v>
      </c>
      <c r="AJ275">
        <v>64.599999999999994</v>
      </c>
      <c r="AK275">
        <v>20</v>
      </c>
      <c r="AL275">
        <v>26.54</v>
      </c>
      <c r="AM275">
        <v>4</v>
      </c>
      <c r="AN275" s="1">
        <v>1808.62</v>
      </c>
      <c r="AO275">
        <v>1.3216000000000001</v>
      </c>
      <c r="AP275" s="1">
        <v>1535.12</v>
      </c>
      <c r="AQ275" s="1">
        <v>1768.26</v>
      </c>
      <c r="AR275" s="1">
        <v>7387.58</v>
      </c>
      <c r="AS275" s="1">
        <v>1001.16</v>
      </c>
      <c r="AT275">
        <v>571.22</v>
      </c>
      <c r="AU275" s="1">
        <v>12263.33</v>
      </c>
      <c r="AV275" s="1">
        <v>5717.86</v>
      </c>
      <c r="AW275">
        <v>0.40529999999999999</v>
      </c>
      <c r="AX275" s="1">
        <v>6326.28</v>
      </c>
      <c r="AY275">
        <v>0.44850000000000001</v>
      </c>
      <c r="AZ275">
        <v>739.42</v>
      </c>
      <c r="BA275">
        <v>5.2400000000000002E-2</v>
      </c>
      <c r="BB275" s="1">
        <v>1323.25</v>
      </c>
      <c r="BC275">
        <v>9.3799999999999994E-2</v>
      </c>
      <c r="BD275" s="1">
        <v>14106.81</v>
      </c>
      <c r="BE275" s="1">
        <v>4232.3</v>
      </c>
      <c r="BF275">
        <v>1.3124</v>
      </c>
      <c r="BG275">
        <v>0.59560000000000002</v>
      </c>
      <c r="BH275">
        <v>0.23830000000000001</v>
      </c>
      <c r="BI275">
        <v>0.1144</v>
      </c>
      <c r="BJ275">
        <v>4.0800000000000003E-2</v>
      </c>
      <c r="BK275">
        <v>1.0800000000000001E-2</v>
      </c>
    </row>
    <row r="276" spans="1:63" x14ac:dyDescent="0.25">
      <c r="A276" t="s">
        <v>276</v>
      </c>
      <c r="B276">
        <v>44214</v>
      </c>
      <c r="C276">
        <v>79</v>
      </c>
      <c r="D276">
        <v>69.05</v>
      </c>
      <c r="E276" s="1">
        <v>5455.13</v>
      </c>
      <c r="F276" s="1">
        <v>5007.03</v>
      </c>
      <c r="G276">
        <v>8.3999999999999995E-3</v>
      </c>
      <c r="H276">
        <v>2.0000000000000001E-4</v>
      </c>
      <c r="I276">
        <v>1.9800000000000002E-2</v>
      </c>
      <c r="J276">
        <v>4.0000000000000002E-4</v>
      </c>
      <c r="K276">
        <v>6.7500000000000004E-2</v>
      </c>
      <c r="L276">
        <v>0.85540000000000005</v>
      </c>
      <c r="M276">
        <v>4.8300000000000003E-2</v>
      </c>
      <c r="N276">
        <v>0.19270000000000001</v>
      </c>
      <c r="O276">
        <v>1.9800000000000002E-2</v>
      </c>
      <c r="P276">
        <v>0.14810000000000001</v>
      </c>
      <c r="Q276" s="1">
        <v>68439.12</v>
      </c>
      <c r="R276">
        <v>0.15409999999999999</v>
      </c>
      <c r="S276">
        <v>0.24840000000000001</v>
      </c>
      <c r="T276">
        <v>0.59750000000000003</v>
      </c>
      <c r="U276">
        <v>32</v>
      </c>
      <c r="V276" s="1">
        <v>86007.27</v>
      </c>
      <c r="W276">
        <v>164.79</v>
      </c>
      <c r="X276" s="1">
        <v>194862.98</v>
      </c>
      <c r="Y276">
        <v>0.81589999999999996</v>
      </c>
      <c r="Z276">
        <v>0.1305</v>
      </c>
      <c r="AA276">
        <v>5.3699999999999998E-2</v>
      </c>
      <c r="AB276">
        <v>0.18410000000000001</v>
      </c>
      <c r="AC276">
        <v>194.86</v>
      </c>
      <c r="AD276" s="1">
        <v>6987.27</v>
      </c>
      <c r="AE276">
        <v>694.84</v>
      </c>
      <c r="AF276" s="1">
        <v>177601.86</v>
      </c>
      <c r="AG276">
        <v>379</v>
      </c>
      <c r="AH276" s="1">
        <v>43573</v>
      </c>
      <c r="AI276" s="1">
        <v>79235</v>
      </c>
      <c r="AJ276">
        <v>61.8</v>
      </c>
      <c r="AK276">
        <v>34.19</v>
      </c>
      <c r="AL276">
        <v>35.61</v>
      </c>
      <c r="AM276">
        <v>4.6100000000000003</v>
      </c>
      <c r="AN276">
        <v>0</v>
      </c>
      <c r="AO276">
        <v>0.81299999999999994</v>
      </c>
      <c r="AP276" s="1">
        <v>1240.3800000000001</v>
      </c>
      <c r="AQ276" s="1">
        <v>2128.46</v>
      </c>
      <c r="AR276" s="1">
        <v>6583.06</v>
      </c>
      <c r="AS276">
        <v>849.46</v>
      </c>
      <c r="AT276">
        <v>257.37</v>
      </c>
      <c r="AU276" s="1">
        <v>11058.73</v>
      </c>
      <c r="AV276" s="1">
        <v>5081.53</v>
      </c>
      <c r="AW276">
        <v>0.39150000000000001</v>
      </c>
      <c r="AX276" s="1">
        <v>6567.32</v>
      </c>
      <c r="AY276">
        <v>0.50600000000000001</v>
      </c>
      <c r="AZ276">
        <v>535.15</v>
      </c>
      <c r="BA276">
        <v>4.1200000000000001E-2</v>
      </c>
      <c r="BB276">
        <v>794.75</v>
      </c>
      <c r="BC276">
        <v>6.1199999999999997E-2</v>
      </c>
      <c r="BD276" s="1">
        <v>12978.75</v>
      </c>
      <c r="BE276" s="1">
        <v>3573.9</v>
      </c>
      <c r="BF276">
        <v>0.57220000000000004</v>
      </c>
      <c r="BG276">
        <v>0.60709999999999997</v>
      </c>
      <c r="BH276">
        <v>0.23669999999999999</v>
      </c>
      <c r="BI276">
        <v>0.1181</v>
      </c>
      <c r="BJ276">
        <v>2.9100000000000001E-2</v>
      </c>
      <c r="BK276">
        <v>8.9999999999999993E-3</v>
      </c>
    </row>
    <row r="277" spans="1:63" x14ac:dyDescent="0.25">
      <c r="A277" t="s">
        <v>277</v>
      </c>
      <c r="B277">
        <v>45443</v>
      </c>
      <c r="C277">
        <v>22</v>
      </c>
      <c r="D277">
        <v>29</v>
      </c>
      <c r="E277">
        <v>638.08000000000004</v>
      </c>
      <c r="F277">
        <v>537.21</v>
      </c>
      <c r="G277">
        <v>0</v>
      </c>
      <c r="H277">
        <v>1.9E-3</v>
      </c>
      <c r="I277">
        <v>3.7000000000000002E-3</v>
      </c>
      <c r="J277">
        <v>0</v>
      </c>
      <c r="K277">
        <v>1.8599999999999998E-2</v>
      </c>
      <c r="L277">
        <v>0.96279999999999999</v>
      </c>
      <c r="M277">
        <v>1.2999999999999999E-2</v>
      </c>
      <c r="N277">
        <v>0.55959999999999999</v>
      </c>
      <c r="O277">
        <v>0</v>
      </c>
      <c r="P277">
        <v>0.1918</v>
      </c>
      <c r="Q277" s="1">
        <v>58619.95</v>
      </c>
      <c r="R277">
        <v>0.21149999999999999</v>
      </c>
      <c r="S277">
        <v>0.1346</v>
      </c>
      <c r="T277">
        <v>0.65380000000000005</v>
      </c>
      <c r="U277">
        <v>11</v>
      </c>
      <c r="V277" s="1">
        <v>43564.62</v>
      </c>
      <c r="W277">
        <v>56.05</v>
      </c>
      <c r="X277" s="1">
        <v>139566.76</v>
      </c>
      <c r="Y277">
        <v>0.76190000000000002</v>
      </c>
      <c r="Z277">
        <v>9.1399999999999995E-2</v>
      </c>
      <c r="AA277">
        <v>0.14660000000000001</v>
      </c>
      <c r="AB277">
        <v>0.23810000000000001</v>
      </c>
      <c r="AC277">
        <v>139.57</v>
      </c>
      <c r="AD277" s="1">
        <v>3667.97</v>
      </c>
      <c r="AE277">
        <v>496.89</v>
      </c>
      <c r="AF277" s="1">
        <v>115308.17</v>
      </c>
      <c r="AG277">
        <v>118</v>
      </c>
      <c r="AH277" s="1">
        <v>30501</v>
      </c>
      <c r="AI277" s="1">
        <v>47954</v>
      </c>
      <c r="AJ277">
        <v>26.96</v>
      </c>
      <c r="AK277">
        <v>26.16</v>
      </c>
      <c r="AL277">
        <v>26.2</v>
      </c>
      <c r="AM277">
        <v>0</v>
      </c>
      <c r="AN277">
        <v>0</v>
      </c>
      <c r="AO277">
        <v>0.89859999999999995</v>
      </c>
      <c r="AP277" s="1">
        <v>2017.24</v>
      </c>
      <c r="AQ277" s="1">
        <v>2861.23</v>
      </c>
      <c r="AR277" s="1">
        <v>9393.08</v>
      </c>
      <c r="AS277" s="1">
        <v>1769.88</v>
      </c>
      <c r="AT277">
        <v>140.88999999999999</v>
      </c>
      <c r="AU277" s="1">
        <v>16182.33</v>
      </c>
      <c r="AV277" s="1">
        <v>12071.78</v>
      </c>
      <c r="AW277">
        <v>0.61929999999999996</v>
      </c>
      <c r="AX277" s="1">
        <v>3545.06</v>
      </c>
      <c r="AY277">
        <v>0.18190000000000001</v>
      </c>
      <c r="AZ277" s="1">
        <v>1721.23</v>
      </c>
      <c r="BA277">
        <v>8.8300000000000003E-2</v>
      </c>
      <c r="BB277" s="1">
        <v>2154.52</v>
      </c>
      <c r="BC277">
        <v>0.1105</v>
      </c>
      <c r="BD277" s="1">
        <v>19492.59</v>
      </c>
      <c r="BE277" s="1">
        <v>8854.61</v>
      </c>
      <c r="BF277">
        <v>3.0508999999999999</v>
      </c>
      <c r="BG277">
        <v>0.54110000000000003</v>
      </c>
      <c r="BH277">
        <v>0.254</v>
      </c>
      <c r="BI277">
        <v>0.1613</v>
      </c>
      <c r="BJ277">
        <v>2.9899999999999999E-2</v>
      </c>
      <c r="BK277">
        <v>1.38E-2</v>
      </c>
    </row>
    <row r="278" spans="1:63" x14ac:dyDescent="0.25">
      <c r="A278" t="s">
        <v>278</v>
      </c>
      <c r="B278">
        <v>49353</v>
      </c>
      <c r="C278">
        <v>58</v>
      </c>
      <c r="D278">
        <v>11.35</v>
      </c>
      <c r="E278">
        <v>658.52</v>
      </c>
      <c r="F278">
        <v>619.57000000000005</v>
      </c>
      <c r="G278">
        <v>4.7999999999999996E-3</v>
      </c>
      <c r="H278">
        <v>0</v>
      </c>
      <c r="I278">
        <v>6.4999999999999997E-3</v>
      </c>
      <c r="J278">
        <v>0</v>
      </c>
      <c r="K278">
        <v>0.46610000000000001</v>
      </c>
      <c r="L278">
        <v>0.5081</v>
      </c>
      <c r="M278">
        <v>1.4500000000000001E-2</v>
      </c>
      <c r="N278">
        <v>0.39639999999999997</v>
      </c>
      <c r="O278">
        <v>3.9899999999999998E-2</v>
      </c>
      <c r="P278">
        <v>0.1762</v>
      </c>
      <c r="Q278" s="1">
        <v>60429.27</v>
      </c>
      <c r="R278">
        <v>0.15629999999999999</v>
      </c>
      <c r="S278">
        <v>0.1875</v>
      </c>
      <c r="T278">
        <v>0.65629999999999999</v>
      </c>
      <c r="U278">
        <v>5</v>
      </c>
      <c r="V278" s="1">
        <v>85022.399999999994</v>
      </c>
      <c r="W278">
        <v>131.4</v>
      </c>
      <c r="X278" s="1">
        <v>149940.87</v>
      </c>
      <c r="Y278">
        <v>0.72219999999999995</v>
      </c>
      <c r="Z278">
        <v>0.1462</v>
      </c>
      <c r="AA278">
        <v>0.13159999999999999</v>
      </c>
      <c r="AB278">
        <v>0.27779999999999999</v>
      </c>
      <c r="AC278">
        <v>149.94</v>
      </c>
      <c r="AD278" s="1">
        <v>4121.12</v>
      </c>
      <c r="AE278">
        <v>417.8</v>
      </c>
      <c r="AF278" s="1">
        <v>151523.87</v>
      </c>
      <c r="AG278">
        <v>256</v>
      </c>
      <c r="AH278" s="1">
        <v>34847</v>
      </c>
      <c r="AI278" s="1">
        <v>52235</v>
      </c>
      <c r="AJ278">
        <v>32.799999999999997</v>
      </c>
      <c r="AK278">
        <v>27.11</v>
      </c>
      <c r="AL278">
        <v>24.54</v>
      </c>
      <c r="AM278">
        <v>4.55</v>
      </c>
      <c r="AN278">
        <v>665.72</v>
      </c>
      <c r="AO278">
        <v>1.3209</v>
      </c>
      <c r="AP278" s="1">
        <v>1623.68</v>
      </c>
      <c r="AQ278" s="1">
        <v>2056.5500000000002</v>
      </c>
      <c r="AR278" s="1">
        <v>7725.9</v>
      </c>
      <c r="AS278">
        <v>344.99</v>
      </c>
      <c r="AT278">
        <v>120.11</v>
      </c>
      <c r="AU278" s="1">
        <v>11871.24</v>
      </c>
      <c r="AV278" s="1">
        <v>8344.08</v>
      </c>
      <c r="AW278">
        <v>0.54149999999999998</v>
      </c>
      <c r="AX278" s="1">
        <v>4605.97</v>
      </c>
      <c r="AY278">
        <v>0.2989</v>
      </c>
      <c r="AZ278" s="1">
        <v>1049.8900000000001</v>
      </c>
      <c r="BA278">
        <v>6.8099999999999994E-2</v>
      </c>
      <c r="BB278" s="1">
        <v>1409.86</v>
      </c>
      <c r="BC278">
        <v>9.1499999999999998E-2</v>
      </c>
      <c r="BD278" s="1">
        <v>15409.8</v>
      </c>
      <c r="BE278" s="1">
        <v>5960.75</v>
      </c>
      <c r="BF278">
        <v>2.3986999999999998</v>
      </c>
      <c r="BG278">
        <v>0.50680000000000003</v>
      </c>
      <c r="BH278">
        <v>0.26200000000000001</v>
      </c>
      <c r="BI278">
        <v>0.1981</v>
      </c>
      <c r="BJ278">
        <v>1.8700000000000001E-2</v>
      </c>
      <c r="BK278">
        <v>1.43E-2</v>
      </c>
    </row>
    <row r="279" spans="1:63" x14ac:dyDescent="0.25">
      <c r="A279" t="s">
        <v>279</v>
      </c>
      <c r="B279">
        <v>49437</v>
      </c>
      <c r="C279">
        <v>53</v>
      </c>
      <c r="D279">
        <v>48.54</v>
      </c>
      <c r="E279" s="1">
        <v>2572.7399999999998</v>
      </c>
      <c r="F279" s="1">
        <v>2265.8000000000002</v>
      </c>
      <c r="G279">
        <v>8.3999999999999995E-3</v>
      </c>
      <c r="H279">
        <v>4.0000000000000002E-4</v>
      </c>
      <c r="I279">
        <v>9.7000000000000003E-3</v>
      </c>
      <c r="J279">
        <v>0</v>
      </c>
      <c r="K279">
        <v>3.0499999999999999E-2</v>
      </c>
      <c r="L279">
        <v>0.89319999999999999</v>
      </c>
      <c r="M279">
        <v>5.7799999999999997E-2</v>
      </c>
      <c r="N279">
        <v>0.21210000000000001</v>
      </c>
      <c r="O279">
        <v>4.0000000000000001E-3</v>
      </c>
      <c r="P279">
        <v>0.13930000000000001</v>
      </c>
      <c r="Q279" s="1">
        <v>59888.01</v>
      </c>
      <c r="R279">
        <v>0.125</v>
      </c>
      <c r="S279">
        <v>0.13239999999999999</v>
      </c>
      <c r="T279">
        <v>0.74260000000000004</v>
      </c>
      <c r="U279">
        <v>19</v>
      </c>
      <c r="V279" s="1">
        <v>77613.210000000006</v>
      </c>
      <c r="W279">
        <v>131.5</v>
      </c>
      <c r="X279" s="1">
        <v>164312.82999999999</v>
      </c>
      <c r="Y279">
        <v>0.83620000000000005</v>
      </c>
      <c r="Z279">
        <v>0.1144</v>
      </c>
      <c r="AA279">
        <v>4.9299999999999997E-2</v>
      </c>
      <c r="AB279">
        <v>0.1638</v>
      </c>
      <c r="AC279">
        <v>164.31</v>
      </c>
      <c r="AD279" s="1">
        <v>5959.05</v>
      </c>
      <c r="AE279">
        <v>738.86</v>
      </c>
      <c r="AF279" s="1">
        <v>143957.51999999999</v>
      </c>
      <c r="AG279">
        <v>235</v>
      </c>
      <c r="AH279" s="1">
        <v>38871</v>
      </c>
      <c r="AI279" s="1">
        <v>65196</v>
      </c>
      <c r="AJ279">
        <v>45.4</v>
      </c>
      <c r="AK279">
        <v>35.51</v>
      </c>
      <c r="AL279">
        <v>37.880000000000003</v>
      </c>
      <c r="AM279">
        <v>3.8</v>
      </c>
      <c r="AN279">
        <v>0</v>
      </c>
      <c r="AO279">
        <v>0.90459999999999996</v>
      </c>
      <c r="AP279" s="1">
        <v>1238</v>
      </c>
      <c r="AQ279" s="1">
        <v>1731.22</v>
      </c>
      <c r="AR279" s="1">
        <v>6783.09</v>
      </c>
      <c r="AS279">
        <v>597.9</v>
      </c>
      <c r="AT279">
        <v>516.16</v>
      </c>
      <c r="AU279" s="1">
        <v>10866.37</v>
      </c>
      <c r="AV279" s="1">
        <v>5695.61</v>
      </c>
      <c r="AW279">
        <v>0.45219999999999999</v>
      </c>
      <c r="AX279" s="1">
        <v>5451.5</v>
      </c>
      <c r="AY279">
        <v>0.43280000000000002</v>
      </c>
      <c r="AZ279">
        <v>303.08</v>
      </c>
      <c r="BA279">
        <v>2.41E-2</v>
      </c>
      <c r="BB279" s="1">
        <v>1146.42</v>
      </c>
      <c r="BC279">
        <v>9.0999999999999998E-2</v>
      </c>
      <c r="BD279" s="1">
        <v>12596.61</v>
      </c>
      <c r="BE279" s="1">
        <v>3441.15</v>
      </c>
      <c r="BF279">
        <v>0.78159999999999996</v>
      </c>
      <c r="BG279">
        <v>0.57279999999999998</v>
      </c>
      <c r="BH279">
        <v>0.28899999999999998</v>
      </c>
      <c r="BI279">
        <v>9.7900000000000001E-2</v>
      </c>
      <c r="BJ279">
        <v>2.76E-2</v>
      </c>
      <c r="BK279">
        <v>1.26E-2</v>
      </c>
    </row>
    <row r="280" spans="1:63" x14ac:dyDescent="0.25">
      <c r="A280" t="s">
        <v>280</v>
      </c>
      <c r="B280">
        <v>47449</v>
      </c>
      <c r="C280">
        <v>49</v>
      </c>
      <c r="D280">
        <v>26.28</v>
      </c>
      <c r="E280" s="1">
        <v>1287.93</v>
      </c>
      <c r="F280" s="1">
        <v>1489.93</v>
      </c>
      <c r="G280">
        <v>1.7500000000000002E-2</v>
      </c>
      <c r="H280">
        <v>0</v>
      </c>
      <c r="I280">
        <v>1.0699999999999999E-2</v>
      </c>
      <c r="J280">
        <v>0</v>
      </c>
      <c r="K280">
        <v>6.7199999999999996E-2</v>
      </c>
      <c r="L280">
        <v>0.88049999999999995</v>
      </c>
      <c r="M280">
        <v>2.4199999999999999E-2</v>
      </c>
      <c r="N280">
        <v>0.15840000000000001</v>
      </c>
      <c r="O280">
        <v>6.0000000000000001E-3</v>
      </c>
      <c r="P280">
        <v>8.7300000000000003E-2</v>
      </c>
      <c r="Q280" s="1">
        <v>59438.73</v>
      </c>
      <c r="R280">
        <v>0.1837</v>
      </c>
      <c r="S280">
        <v>0.2041</v>
      </c>
      <c r="T280">
        <v>0.61219999999999997</v>
      </c>
      <c r="U280">
        <v>10</v>
      </c>
      <c r="V280" s="1">
        <v>82834.289999999994</v>
      </c>
      <c r="W280">
        <v>128.79</v>
      </c>
      <c r="X280" s="1">
        <v>177262.65</v>
      </c>
      <c r="Y280">
        <v>0.78559999999999997</v>
      </c>
      <c r="Z280">
        <v>0.14050000000000001</v>
      </c>
      <c r="AA280">
        <v>7.3899999999999993E-2</v>
      </c>
      <c r="AB280">
        <v>0.21440000000000001</v>
      </c>
      <c r="AC280">
        <v>177.26</v>
      </c>
      <c r="AD280" s="1">
        <v>4819.1899999999996</v>
      </c>
      <c r="AE280">
        <v>486.39</v>
      </c>
      <c r="AF280" s="1">
        <v>142928.46</v>
      </c>
      <c r="AG280">
        <v>229</v>
      </c>
      <c r="AH280" s="1">
        <v>44263</v>
      </c>
      <c r="AI280" s="1">
        <v>82097</v>
      </c>
      <c r="AJ280">
        <v>37.020000000000003</v>
      </c>
      <c r="AK280">
        <v>26.22</v>
      </c>
      <c r="AL280">
        <v>27.42</v>
      </c>
      <c r="AM280">
        <v>5.3</v>
      </c>
      <c r="AN280" s="1">
        <v>1641.6</v>
      </c>
      <c r="AO280">
        <v>1.0011000000000001</v>
      </c>
      <c r="AP280" s="1">
        <v>1299.6500000000001</v>
      </c>
      <c r="AQ280" s="1">
        <v>1725.03</v>
      </c>
      <c r="AR280" s="1">
        <v>5453.17</v>
      </c>
      <c r="AS280">
        <v>409.55</v>
      </c>
      <c r="AT280">
        <v>344.45</v>
      </c>
      <c r="AU280" s="1">
        <v>9231.86</v>
      </c>
      <c r="AV280" s="1">
        <v>4046.92</v>
      </c>
      <c r="AW280">
        <v>0.33229999999999998</v>
      </c>
      <c r="AX280" s="1">
        <v>5297.62</v>
      </c>
      <c r="AY280">
        <v>0.43490000000000001</v>
      </c>
      <c r="AZ280" s="1">
        <v>1808.8</v>
      </c>
      <c r="BA280">
        <v>0.14849999999999999</v>
      </c>
      <c r="BB280" s="1">
        <v>1026.6400000000001</v>
      </c>
      <c r="BC280">
        <v>8.43E-2</v>
      </c>
      <c r="BD280" s="1">
        <v>12179.98</v>
      </c>
      <c r="BE280" s="1">
        <v>4174.41</v>
      </c>
      <c r="BF280">
        <v>0.75019999999999998</v>
      </c>
      <c r="BG280">
        <v>0.57230000000000003</v>
      </c>
      <c r="BH280">
        <v>0.21640000000000001</v>
      </c>
      <c r="BI280">
        <v>0.16450000000000001</v>
      </c>
      <c r="BJ280">
        <v>3.4099999999999998E-2</v>
      </c>
      <c r="BK280">
        <v>1.26E-2</v>
      </c>
    </row>
    <row r="281" spans="1:63" x14ac:dyDescent="0.25">
      <c r="A281" t="s">
        <v>281</v>
      </c>
      <c r="B281">
        <v>47589</v>
      </c>
      <c r="C281">
        <v>74</v>
      </c>
      <c r="D281">
        <v>12.07</v>
      </c>
      <c r="E281">
        <v>893.12</v>
      </c>
      <c r="F281">
        <v>970.47</v>
      </c>
      <c r="G281">
        <v>7.1999999999999998E-3</v>
      </c>
      <c r="H281">
        <v>0</v>
      </c>
      <c r="I281">
        <v>1.03E-2</v>
      </c>
      <c r="J281">
        <v>2.0999999999999999E-3</v>
      </c>
      <c r="K281">
        <v>5.2600000000000001E-2</v>
      </c>
      <c r="L281">
        <v>0.89070000000000005</v>
      </c>
      <c r="M281">
        <v>3.7100000000000001E-2</v>
      </c>
      <c r="N281">
        <v>0.2165</v>
      </c>
      <c r="O281">
        <v>8.9999999999999998E-4</v>
      </c>
      <c r="P281">
        <v>0.16289999999999999</v>
      </c>
      <c r="Q281" s="1">
        <v>70828.070000000007</v>
      </c>
      <c r="R281">
        <v>0.1447</v>
      </c>
      <c r="S281">
        <v>0.13159999999999999</v>
      </c>
      <c r="T281">
        <v>0.72370000000000001</v>
      </c>
      <c r="U281">
        <v>14</v>
      </c>
      <c r="V281" s="1">
        <v>71705.64</v>
      </c>
      <c r="W281">
        <v>61.85</v>
      </c>
      <c r="X281" s="1">
        <v>200125.09</v>
      </c>
      <c r="Y281">
        <v>0.7157</v>
      </c>
      <c r="Z281">
        <v>5.3800000000000001E-2</v>
      </c>
      <c r="AA281">
        <v>0.23039999999999999</v>
      </c>
      <c r="AB281">
        <v>0.2843</v>
      </c>
      <c r="AC281">
        <v>200.13</v>
      </c>
      <c r="AD281" s="1">
        <v>5703.44</v>
      </c>
      <c r="AE281">
        <v>442.38</v>
      </c>
      <c r="AF281" s="1">
        <v>159057.32</v>
      </c>
      <c r="AG281">
        <v>292</v>
      </c>
      <c r="AH281" s="1">
        <v>38251</v>
      </c>
      <c r="AI281" s="1">
        <v>58032</v>
      </c>
      <c r="AJ281">
        <v>44.35</v>
      </c>
      <c r="AK281">
        <v>23.1</v>
      </c>
      <c r="AL281">
        <v>32.46</v>
      </c>
      <c r="AM281">
        <v>2.15</v>
      </c>
      <c r="AN281" s="1">
        <v>2899.53</v>
      </c>
      <c r="AO281">
        <v>1.7019</v>
      </c>
      <c r="AP281" s="1">
        <v>1736.62</v>
      </c>
      <c r="AQ281" s="1">
        <v>2177.77</v>
      </c>
      <c r="AR281" s="1">
        <v>8900.02</v>
      </c>
      <c r="AS281">
        <v>801.82</v>
      </c>
      <c r="AT281">
        <v>698.94</v>
      </c>
      <c r="AU281" s="1">
        <v>14315.18</v>
      </c>
      <c r="AV281" s="1">
        <v>6751.48</v>
      </c>
      <c r="AW281">
        <v>0.38700000000000001</v>
      </c>
      <c r="AX281" s="1">
        <v>6618.97</v>
      </c>
      <c r="AY281">
        <v>0.37940000000000002</v>
      </c>
      <c r="AZ281" s="1">
        <v>3142.41</v>
      </c>
      <c r="BA281">
        <v>0.18010000000000001</v>
      </c>
      <c r="BB281">
        <v>932.76</v>
      </c>
      <c r="BC281">
        <v>5.3499999999999999E-2</v>
      </c>
      <c r="BD281" s="1">
        <v>17445.62</v>
      </c>
      <c r="BE281" s="1">
        <v>6873.22</v>
      </c>
      <c r="BF281">
        <v>1.9817</v>
      </c>
      <c r="BG281">
        <v>0.55400000000000005</v>
      </c>
      <c r="BH281">
        <v>0.22420000000000001</v>
      </c>
      <c r="BI281">
        <v>0.17330000000000001</v>
      </c>
      <c r="BJ281">
        <v>3.5200000000000002E-2</v>
      </c>
      <c r="BK281">
        <v>1.32E-2</v>
      </c>
    </row>
    <row r="282" spans="1:63" x14ac:dyDescent="0.25">
      <c r="A282" t="s">
        <v>282</v>
      </c>
      <c r="B282">
        <v>50195</v>
      </c>
      <c r="C282">
        <v>19</v>
      </c>
      <c r="D282">
        <v>71.650000000000006</v>
      </c>
      <c r="E282" s="1">
        <v>1361.44</v>
      </c>
      <c r="F282" s="1">
        <v>1251.82</v>
      </c>
      <c r="G282">
        <v>9.5999999999999992E-3</v>
      </c>
      <c r="H282">
        <v>0</v>
      </c>
      <c r="I282">
        <v>0.34820000000000001</v>
      </c>
      <c r="J282">
        <v>0</v>
      </c>
      <c r="K282">
        <v>9.74E-2</v>
      </c>
      <c r="L282">
        <v>0.45529999999999998</v>
      </c>
      <c r="M282">
        <v>8.9499999999999996E-2</v>
      </c>
      <c r="N282">
        <v>0.72560000000000002</v>
      </c>
      <c r="O282">
        <v>8.3999999999999995E-3</v>
      </c>
      <c r="P282">
        <v>0.1638</v>
      </c>
      <c r="Q282" s="1">
        <v>58355.34</v>
      </c>
      <c r="R282">
        <v>0.37890000000000001</v>
      </c>
      <c r="S282">
        <v>0.2316</v>
      </c>
      <c r="T282">
        <v>0.38950000000000001</v>
      </c>
      <c r="U282">
        <v>9</v>
      </c>
      <c r="V282" s="1">
        <v>84085.7</v>
      </c>
      <c r="W282">
        <v>148.58000000000001</v>
      </c>
      <c r="X282" s="1">
        <v>181042.95</v>
      </c>
      <c r="Y282">
        <v>0.70089999999999997</v>
      </c>
      <c r="Z282">
        <v>0.2591</v>
      </c>
      <c r="AA282">
        <v>0.04</v>
      </c>
      <c r="AB282">
        <v>0.29909999999999998</v>
      </c>
      <c r="AC282">
        <v>181.04</v>
      </c>
      <c r="AD282" s="1">
        <v>7147.73</v>
      </c>
      <c r="AE282">
        <v>843.53</v>
      </c>
      <c r="AF282" s="1">
        <v>163190.57999999999</v>
      </c>
      <c r="AG282">
        <v>316</v>
      </c>
      <c r="AH282" s="1">
        <v>32042</v>
      </c>
      <c r="AI282" s="1">
        <v>62204</v>
      </c>
      <c r="AJ282">
        <v>48.6</v>
      </c>
      <c r="AK282">
        <v>38.86</v>
      </c>
      <c r="AL282">
        <v>39.75</v>
      </c>
      <c r="AM282">
        <v>5.7</v>
      </c>
      <c r="AN282">
        <v>0</v>
      </c>
      <c r="AO282">
        <v>0.93</v>
      </c>
      <c r="AP282" s="1">
        <v>1472.94</v>
      </c>
      <c r="AQ282" s="1">
        <v>1927.45</v>
      </c>
      <c r="AR282" s="1">
        <v>7196.64</v>
      </c>
      <c r="AS282">
        <v>636.01</v>
      </c>
      <c r="AT282">
        <v>263.69</v>
      </c>
      <c r="AU282" s="1">
        <v>11496.73</v>
      </c>
      <c r="AV282" s="1">
        <v>5449.99</v>
      </c>
      <c r="AW282">
        <v>0.3483</v>
      </c>
      <c r="AX282" s="1">
        <v>6597.32</v>
      </c>
      <c r="AY282">
        <v>0.42159999999999997</v>
      </c>
      <c r="AZ282" s="1">
        <v>2111.33</v>
      </c>
      <c r="BA282">
        <v>0.13489999999999999</v>
      </c>
      <c r="BB282" s="1">
        <v>1489.95</v>
      </c>
      <c r="BC282">
        <v>9.5200000000000007E-2</v>
      </c>
      <c r="BD282" s="1">
        <v>15648.59</v>
      </c>
      <c r="BE282" s="1">
        <v>2494.85</v>
      </c>
      <c r="BF282">
        <v>0.43390000000000001</v>
      </c>
      <c r="BG282">
        <v>0.5464</v>
      </c>
      <c r="BH282">
        <v>0.19600000000000001</v>
      </c>
      <c r="BI282">
        <v>0.21240000000000001</v>
      </c>
      <c r="BJ282">
        <v>2.2800000000000001E-2</v>
      </c>
      <c r="BK282">
        <v>2.24E-2</v>
      </c>
    </row>
    <row r="283" spans="1:63" x14ac:dyDescent="0.25">
      <c r="A283" t="s">
        <v>283</v>
      </c>
      <c r="B283">
        <v>46888</v>
      </c>
      <c r="C283">
        <v>52</v>
      </c>
      <c r="D283">
        <v>22.69</v>
      </c>
      <c r="E283" s="1">
        <v>1179.78</v>
      </c>
      <c r="F283" s="1">
        <v>1159.23</v>
      </c>
      <c r="G283">
        <v>3.3999999999999998E-3</v>
      </c>
      <c r="H283">
        <v>0</v>
      </c>
      <c r="I283">
        <v>5.1999999999999998E-3</v>
      </c>
      <c r="J283">
        <v>0</v>
      </c>
      <c r="K283">
        <v>1.9800000000000002E-2</v>
      </c>
      <c r="L283">
        <v>0.93789999999999996</v>
      </c>
      <c r="M283">
        <v>3.3599999999999998E-2</v>
      </c>
      <c r="N283">
        <v>0.31269999999999998</v>
      </c>
      <c r="O283">
        <v>1.8E-3</v>
      </c>
      <c r="P283">
        <v>0.1769</v>
      </c>
      <c r="Q283" s="1">
        <v>59051.62</v>
      </c>
      <c r="R283">
        <v>0.28849999999999998</v>
      </c>
      <c r="S283">
        <v>0.1827</v>
      </c>
      <c r="T283">
        <v>0.52880000000000005</v>
      </c>
      <c r="U283">
        <v>9</v>
      </c>
      <c r="V283" s="1">
        <v>98661.56</v>
      </c>
      <c r="W283">
        <v>128.61000000000001</v>
      </c>
      <c r="X283" s="1">
        <v>191275.49</v>
      </c>
      <c r="Y283">
        <v>0.87209999999999999</v>
      </c>
      <c r="Z283">
        <v>5.62E-2</v>
      </c>
      <c r="AA283">
        <v>7.17E-2</v>
      </c>
      <c r="AB283">
        <v>0.12790000000000001</v>
      </c>
      <c r="AC283">
        <v>191.28</v>
      </c>
      <c r="AD283" s="1">
        <v>4466.22</v>
      </c>
      <c r="AE283">
        <v>527.69000000000005</v>
      </c>
      <c r="AF283" s="1">
        <v>168778.02</v>
      </c>
      <c r="AG283">
        <v>344</v>
      </c>
      <c r="AH283" s="1">
        <v>40838</v>
      </c>
      <c r="AI283" s="1">
        <v>62595</v>
      </c>
      <c r="AJ283">
        <v>39.700000000000003</v>
      </c>
      <c r="AK283">
        <v>22</v>
      </c>
      <c r="AL283">
        <v>23.43</v>
      </c>
      <c r="AM283">
        <v>4.8</v>
      </c>
      <c r="AN283" s="1">
        <v>3126.26</v>
      </c>
      <c r="AO283">
        <v>1.5911</v>
      </c>
      <c r="AP283" s="1">
        <v>1789.92</v>
      </c>
      <c r="AQ283" s="1">
        <v>2761.14</v>
      </c>
      <c r="AR283" s="1">
        <v>7594.71</v>
      </c>
      <c r="AS283">
        <v>735.36</v>
      </c>
      <c r="AT283">
        <v>558</v>
      </c>
      <c r="AU283" s="1">
        <v>13439.13</v>
      </c>
      <c r="AV283" s="1">
        <v>6465.79</v>
      </c>
      <c r="AW283">
        <v>0.4083</v>
      </c>
      <c r="AX283" s="1">
        <v>7170.26</v>
      </c>
      <c r="AY283">
        <v>0.45279999999999998</v>
      </c>
      <c r="AZ283" s="1">
        <v>1196.3800000000001</v>
      </c>
      <c r="BA283">
        <v>7.5600000000000001E-2</v>
      </c>
      <c r="BB283" s="1">
        <v>1001.65</v>
      </c>
      <c r="BC283">
        <v>6.3299999999999995E-2</v>
      </c>
      <c r="BD283" s="1">
        <v>15834.08</v>
      </c>
      <c r="BE283" s="1">
        <v>5762.4</v>
      </c>
      <c r="BF283">
        <v>1.4497</v>
      </c>
      <c r="BG283">
        <v>0.53690000000000004</v>
      </c>
      <c r="BH283">
        <v>0.19350000000000001</v>
      </c>
      <c r="BI283">
        <v>0.1938</v>
      </c>
      <c r="BJ283">
        <v>6.4199999999999993E-2</v>
      </c>
      <c r="BK283">
        <v>1.15E-2</v>
      </c>
    </row>
    <row r="284" spans="1:63" x14ac:dyDescent="0.25">
      <c r="A284" t="s">
        <v>284</v>
      </c>
      <c r="B284">
        <v>48009</v>
      </c>
      <c r="C284">
        <v>36</v>
      </c>
      <c r="D284">
        <v>137.34</v>
      </c>
      <c r="E284" s="1">
        <v>4944.0600000000004</v>
      </c>
      <c r="F284" s="1">
        <v>4604.09</v>
      </c>
      <c r="G284">
        <v>0.18529999999999999</v>
      </c>
      <c r="H284">
        <v>6.9999999999999999E-4</v>
      </c>
      <c r="I284">
        <v>0.28789999999999999</v>
      </c>
      <c r="J284">
        <v>6.9999999999999999E-4</v>
      </c>
      <c r="K284">
        <v>3.9800000000000002E-2</v>
      </c>
      <c r="L284">
        <v>0.4128</v>
      </c>
      <c r="M284">
        <v>7.2999999999999995E-2</v>
      </c>
      <c r="N284">
        <v>0.47239999999999999</v>
      </c>
      <c r="O284">
        <v>0.1673</v>
      </c>
      <c r="P284">
        <v>0.12920000000000001</v>
      </c>
      <c r="Q284" s="1">
        <v>61946.720000000001</v>
      </c>
      <c r="R284">
        <v>0.21190000000000001</v>
      </c>
      <c r="S284">
        <v>0.21929999999999999</v>
      </c>
      <c r="T284">
        <v>0.56879999999999997</v>
      </c>
      <c r="U284">
        <v>31</v>
      </c>
      <c r="V284" s="1">
        <v>79281.61</v>
      </c>
      <c r="W284">
        <v>156.11000000000001</v>
      </c>
      <c r="X284" s="1">
        <v>165505.46</v>
      </c>
      <c r="Y284">
        <v>0.72929999999999995</v>
      </c>
      <c r="Z284">
        <v>0.1825</v>
      </c>
      <c r="AA284">
        <v>8.8200000000000001E-2</v>
      </c>
      <c r="AB284">
        <v>0.2707</v>
      </c>
      <c r="AC284">
        <v>165.51</v>
      </c>
      <c r="AD284" s="1">
        <v>5979.84</v>
      </c>
      <c r="AE284">
        <v>679.25</v>
      </c>
      <c r="AF284" s="1">
        <v>136350.10999999999</v>
      </c>
      <c r="AG284">
        <v>199</v>
      </c>
      <c r="AH284" s="1">
        <v>44760</v>
      </c>
      <c r="AI284" s="1">
        <v>63225</v>
      </c>
      <c r="AJ284">
        <v>44.95</v>
      </c>
      <c r="AK284">
        <v>35.25</v>
      </c>
      <c r="AL284">
        <v>35.39</v>
      </c>
      <c r="AM284">
        <v>4.8</v>
      </c>
      <c r="AN284">
        <v>0</v>
      </c>
      <c r="AO284">
        <v>0.79330000000000001</v>
      </c>
      <c r="AP284" s="1">
        <v>1385.54</v>
      </c>
      <c r="AQ284" s="1">
        <v>1309.72</v>
      </c>
      <c r="AR284" s="1">
        <v>5871.42</v>
      </c>
      <c r="AS284">
        <v>546.52</v>
      </c>
      <c r="AT284">
        <v>215.28</v>
      </c>
      <c r="AU284" s="1">
        <v>9328.49</v>
      </c>
      <c r="AV284" s="1">
        <v>4733.76</v>
      </c>
      <c r="AW284">
        <v>0.3916</v>
      </c>
      <c r="AX284" s="1">
        <v>5335.39</v>
      </c>
      <c r="AY284">
        <v>0.44140000000000001</v>
      </c>
      <c r="AZ284" s="1">
        <v>1064.8599999999999</v>
      </c>
      <c r="BA284">
        <v>8.8099999999999998E-2</v>
      </c>
      <c r="BB284">
        <v>954.21</v>
      </c>
      <c r="BC284">
        <v>7.8899999999999998E-2</v>
      </c>
      <c r="BD284" s="1">
        <v>12088.22</v>
      </c>
      <c r="BE284" s="1">
        <v>1916.62</v>
      </c>
      <c r="BF284">
        <v>0.51559999999999995</v>
      </c>
      <c r="BG284">
        <v>0.58150000000000002</v>
      </c>
      <c r="BH284">
        <v>0.19950000000000001</v>
      </c>
      <c r="BI284">
        <v>0.1666</v>
      </c>
      <c r="BJ284">
        <v>3.3000000000000002E-2</v>
      </c>
      <c r="BK284">
        <v>1.9300000000000001E-2</v>
      </c>
    </row>
    <row r="285" spans="1:63" x14ac:dyDescent="0.25">
      <c r="A285" t="s">
        <v>285</v>
      </c>
      <c r="B285">
        <v>48017</v>
      </c>
      <c r="C285">
        <v>108</v>
      </c>
      <c r="D285">
        <v>18.149999999999999</v>
      </c>
      <c r="E285" s="1">
        <v>1959.73</v>
      </c>
      <c r="F285" s="1">
        <v>1979.09</v>
      </c>
      <c r="G285">
        <v>1.5E-3</v>
      </c>
      <c r="H285">
        <v>5.0000000000000001E-4</v>
      </c>
      <c r="I285">
        <v>4.4999999999999997E-3</v>
      </c>
      <c r="J285">
        <v>1.5E-3</v>
      </c>
      <c r="K285">
        <v>1.1599999999999999E-2</v>
      </c>
      <c r="L285">
        <v>0.95299999999999996</v>
      </c>
      <c r="M285">
        <v>2.7300000000000001E-2</v>
      </c>
      <c r="N285">
        <v>0.30349999999999999</v>
      </c>
      <c r="O285">
        <v>3.8999999999999998E-3</v>
      </c>
      <c r="P285">
        <v>0.1099</v>
      </c>
      <c r="Q285" s="1">
        <v>62786.7</v>
      </c>
      <c r="R285">
        <v>9.4500000000000001E-2</v>
      </c>
      <c r="S285">
        <v>0.18110000000000001</v>
      </c>
      <c r="T285">
        <v>0.72440000000000004</v>
      </c>
      <c r="U285">
        <v>17</v>
      </c>
      <c r="V285" s="1">
        <v>94012.88</v>
      </c>
      <c r="W285">
        <v>111.13</v>
      </c>
      <c r="X285" s="1">
        <v>154693.20000000001</v>
      </c>
      <c r="Y285">
        <v>0.84950000000000003</v>
      </c>
      <c r="Z285">
        <v>6.0199999999999997E-2</v>
      </c>
      <c r="AA285">
        <v>9.0399999999999994E-2</v>
      </c>
      <c r="AB285">
        <v>0.15049999999999999</v>
      </c>
      <c r="AC285">
        <v>154.69</v>
      </c>
      <c r="AD285" s="1">
        <v>3557.49</v>
      </c>
      <c r="AE285">
        <v>413.9</v>
      </c>
      <c r="AF285" s="1">
        <v>132493.12</v>
      </c>
      <c r="AG285">
        <v>171</v>
      </c>
      <c r="AH285" s="1">
        <v>39039</v>
      </c>
      <c r="AI285" s="1">
        <v>59844</v>
      </c>
      <c r="AJ285">
        <v>31.9</v>
      </c>
      <c r="AK285">
        <v>22</v>
      </c>
      <c r="AL285">
        <v>23.7</v>
      </c>
      <c r="AM285">
        <v>4.5999999999999996</v>
      </c>
      <c r="AN285" s="1">
        <v>1459.25</v>
      </c>
      <c r="AO285">
        <v>1.1519999999999999</v>
      </c>
      <c r="AP285" s="1">
        <v>1802.4</v>
      </c>
      <c r="AQ285" s="1">
        <v>2190.6</v>
      </c>
      <c r="AR285" s="1">
        <v>5978.52</v>
      </c>
      <c r="AS285">
        <v>392.67</v>
      </c>
      <c r="AT285">
        <v>268.82</v>
      </c>
      <c r="AU285" s="1">
        <v>10633.02</v>
      </c>
      <c r="AV285" s="1">
        <v>6147.79</v>
      </c>
      <c r="AW285">
        <v>0.496</v>
      </c>
      <c r="AX285" s="1">
        <v>4137.54</v>
      </c>
      <c r="AY285">
        <v>0.33379999999999999</v>
      </c>
      <c r="AZ285" s="1">
        <v>1051.6300000000001</v>
      </c>
      <c r="BA285">
        <v>8.4900000000000003E-2</v>
      </c>
      <c r="BB285" s="1">
        <v>1056.53</v>
      </c>
      <c r="BC285">
        <v>8.5199999999999998E-2</v>
      </c>
      <c r="BD285" s="1">
        <v>12393.49</v>
      </c>
      <c r="BE285" s="1">
        <v>5972.59</v>
      </c>
      <c r="BF285">
        <v>1.8718999999999999</v>
      </c>
      <c r="BG285">
        <v>0.62529999999999997</v>
      </c>
      <c r="BH285">
        <v>0.19670000000000001</v>
      </c>
      <c r="BI285">
        <v>0.12429999999999999</v>
      </c>
      <c r="BJ285">
        <v>3.85E-2</v>
      </c>
      <c r="BK285">
        <v>1.5299999999999999E-2</v>
      </c>
    </row>
    <row r="286" spans="1:63" x14ac:dyDescent="0.25">
      <c r="A286" t="s">
        <v>286</v>
      </c>
      <c r="B286">
        <v>44222</v>
      </c>
      <c r="C286">
        <v>9</v>
      </c>
      <c r="D286">
        <v>530.84</v>
      </c>
      <c r="E286" s="1">
        <v>4777.59</v>
      </c>
      <c r="F286" s="1">
        <v>3440.11</v>
      </c>
      <c r="G286">
        <v>5.9999999999999995E-4</v>
      </c>
      <c r="H286">
        <v>0</v>
      </c>
      <c r="I286">
        <v>0.38550000000000001</v>
      </c>
      <c r="J286">
        <v>1.1999999999999999E-3</v>
      </c>
      <c r="K286">
        <v>6.5100000000000005E-2</v>
      </c>
      <c r="L286">
        <v>0.35260000000000002</v>
      </c>
      <c r="M286">
        <v>0.1951</v>
      </c>
      <c r="N286">
        <v>0.99980000000000002</v>
      </c>
      <c r="O286">
        <v>5.8999999999999999E-3</v>
      </c>
      <c r="P286">
        <v>0.21679999999999999</v>
      </c>
      <c r="Q286" s="1">
        <v>55122.85</v>
      </c>
      <c r="R286">
        <v>0.29409999999999997</v>
      </c>
      <c r="S286">
        <v>0.1928</v>
      </c>
      <c r="T286">
        <v>0.5131</v>
      </c>
      <c r="U286">
        <v>32</v>
      </c>
      <c r="V286" s="1">
        <v>86791.22</v>
      </c>
      <c r="W286">
        <v>146.86000000000001</v>
      </c>
      <c r="X286" s="1">
        <v>62103.519999999997</v>
      </c>
      <c r="Y286">
        <v>0.62280000000000002</v>
      </c>
      <c r="Z286">
        <v>0.28860000000000002</v>
      </c>
      <c r="AA286">
        <v>8.8599999999999998E-2</v>
      </c>
      <c r="AB286">
        <v>0.37719999999999998</v>
      </c>
      <c r="AC286">
        <v>62.1</v>
      </c>
      <c r="AD286" s="1">
        <v>2119.91</v>
      </c>
      <c r="AE286">
        <v>276.89999999999998</v>
      </c>
      <c r="AF286" s="1">
        <v>50801.37</v>
      </c>
      <c r="AG286">
        <v>8</v>
      </c>
      <c r="AH286" s="1">
        <v>24779</v>
      </c>
      <c r="AI286" s="1">
        <v>34993</v>
      </c>
      <c r="AJ286">
        <v>41.44</v>
      </c>
      <c r="AK286">
        <v>33.130000000000003</v>
      </c>
      <c r="AL286">
        <v>34.06</v>
      </c>
      <c r="AM286">
        <v>3.7</v>
      </c>
      <c r="AN286">
        <v>0</v>
      </c>
      <c r="AO286">
        <v>0.90329999999999999</v>
      </c>
      <c r="AP286" s="1">
        <v>1664.56</v>
      </c>
      <c r="AQ286" s="1">
        <v>3177.5</v>
      </c>
      <c r="AR286" s="1">
        <v>8996.6200000000008</v>
      </c>
      <c r="AS286" s="1">
        <v>1160.47</v>
      </c>
      <c r="AT286" s="1">
        <v>1113.69</v>
      </c>
      <c r="AU286" s="1">
        <v>16112.84</v>
      </c>
      <c r="AV286" s="1">
        <v>14250.73</v>
      </c>
      <c r="AW286">
        <v>0.66779999999999995</v>
      </c>
      <c r="AX286" s="1">
        <v>2580.96</v>
      </c>
      <c r="AY286">
        <v>0.12089999999999999</v>
      </c>
      <c r="AZ286" s="1">
        <v>1022.35</v>
      </c>
      <c r="BA286">
        <v>4.7899999999999998E-2</v>
      </c>
      <c r="BB286" s="1">
        <v>3485.47</v>
      </c>
      <c r="BC286">
        <v>0.1633</v>
      </c>
      <c r="BD286" s="1">
        <v>21339.51</v>
      </c>
      <c r="BE286" s="1">
        <v>7750.61</v>
      </c>
      <c r="BF286">
        <v>5.8955000000000002</v>
      </c>
      <c r="BG286">
        <v>0.61199999999999999</v>
      </c>
      <c r="BH286">
        <v>0.1958</v>
      </c>
      <c r="BI286">
        <v>0.10829999999999999</v>
      </c>
      <c r="BJ286">
        <v>7.5200000000000003E-2</v>
      </c>
      <c r="BK286">
        <v>8.6999999999999994E-3</v>
      </c>
    </row>
    <row r="287" spans="1:63" x14ac:dyDescent="0.25">
      <c r="A287" t="s">
        <v>287</v>
      </c>
      <c r="B287">
        <v>50369</v>
      </c>
      <c r="C287">
        <v>145</v>
      </c>
      <c r="D287">
        <v>5.13</v>
      </c>
      <c r="E287">
        <v>744.15</v>
      </c>
      <c r="F287">
        <v>848.98</v>
      </c>
      <c r="G287">
        <v>1.1999999999999999E-3</v>
      </c>
      <c r="H287">
        <v>0</v>
      </c>
      <c r="I287">
        <v>3.5000000000000001E-3</v>
      </c>
      <c r="J287">
        <v>0</v>
      </c>
      <c r="K287">
        <v>3.4200000000000001E-2</v>
      </c>
      <c r="L287">
        <v>0.94940000000000002</v>
      </c>
      <c r="M287">
        <v>1.18E-2</v>
      </c>
      <c r="N287">
        <v>0.30599999999999999</v>
      </c>
      <c r="O287">
        <v>4.7000000000000002E-3</v>
      </c>
      <c r="P287">
        <v>0.13739999999999999</v>
      </c>
      <c r="Q287" s="1">
        <v>59307.92</v>
      </c>
      <c r="R287">
        <v>0.1515</v>
      </c>
      <c r="S287">
        <v>0.1515</v>
      </c>
      <c r="T287">
        <v>0.69699999999999995</v>
      </c>
      <c r="U287">
        <v>8</v>
      </c>
      <c r="V287" s="1">
        <v>69021.88</v>
      </c>
      <c r="W287">
        <v>90.29</v>
      </c>
      <c r="X287" s="1">
        <v>210350.41</v>
      </c>
      <c r="Y287">
        <v>0.7974</v>
      </c>
      <c r="Z287">
        <v>5.3199999999999997E-2</v>
      </c>
      <c r="AA287">
        <v>0.14940000000000001</v>
      </c>
      <c r="AB287">
        <v>0.2026</v>
      </c>
      <c r="AC287">
        <v>210.35</v>
      </c>
      <c r="AD287" s="1">
        <v>6451.01</v>
      </c>
      <c r="AE287">
        <v>747.62</v>
      </c>
      <c r="AF287" s="1">
        <v>189521.04</v>
      </c>
      <c r="AG287">
        <v>414</v>
      </c>
      <c r="AH287" s="1">
        <v>35512</v>
      </c>
      <c r="AI287" s="1">
        <v>60531</v>
      </c>
      <c r="AJ287">
        <v>45.7</v>
      </c>
      <c r="AK287">
        <v>27.63</v>
      </c>
      <c r="AL287">
        <v>34.01</v>
      </c>
      <c r="AM287">
        <v>5.3</v>
      </c>
      <c r="AN287">
        <v>0</v>
      </c>
      <c r="AO287">
        <v>1.3362000000000001</v>
      </c>
      <c r="AP287" s="1">
        <v>1765.28</v>
      </c>
      <c r="AQ287" s="1">
        <v>2107.08</v>
      </c>
      <c r="AR287" s="1">
        <v>8021.65</v>
      </c>
      <c r="AS287">
        <v>355.83</v>
      </c>
      <c r="AT287">
        <v>327.2</v>
      </c>
      <c r="AU287" s="1">
        <v>12577.03</v>
      </c>
      <c r="AV287" s="1">
        <v>5544.39</v>
      </c>
      <c r="AW287">
        <v>0.374</v>
      </c>
      <c r="AX287" s="1">
        <v>4440.17</v>
      </c>
      <c r="AY287">
        <v>0.29949999999999999</v>
      </c>
      <c r="AZ287" s="1">
        <v>3700.98</v>
      </c>
      <c r="BA287">
        <v>0.24959999999999999</v>
      </c>
      <c r="BB287" s="1">
        <v>1140.27</v>
      </c>
      <c r="BC287">
        <v>7.6899999999999996E-2</v>
      </c>
      <c r="BD287" s="1">
        <v>14825.81</v>
      </c>
      <c r="BE287" s="1">
        <v>5482.98</v>
      </c>
      <c r="BF287">
        <v>1.6899</v>
      </c>
      <c r="BG287">
        <v>0.54730000000000001</v>
      </c>
      <c r="BH287">
        <v>0.22800000000000001</v>
      </c>
      <c r="BI287">
        <v>7.2400000000000006E-2</v>
      </c>
      <c r="BJ287">
        <v>3.8800000000000001E-2</v>
      </c>
      <c r="BK287">
        <v>0.1135</v>
      </c>
    </row>
    <row r="288" spans="1:63" x14ac:dyDescent="0.25">
      <c r="A288" t="s">
        <v>288</v>
      </c>
      <c r="B288">
        <v>45450</v>
      </c>
      <c r="C288">
        <v>25</v>
      </c>
      <c r="D288">
        <v>29.77</v>
      </c>
      <c r="E288">
        <v>744.17</v>
      </c>
      <c r="F288">
        <v>771.18</v>
      </c>
      <c r="G288">
        <v>1.2999999999999999E-3</v>
      </c>
      <c r="H288">
        <v>0</v>
      </c>
      <c r="I288">
        <v>5.1999999999999998E-3</v>
      </c>
      <c r="J288">
        <v>0</v>
      </c>
      <c r="K288">
        <v>1.95E-2</v>
      </c>
      <c r="L288">
        <v>0.96630000000000005</v>
      </c>
      <c r="M288">
        <v>7.7999999999999996E-3</v>
      </c>
      <c r="N288">
        <v>0.51049999999999995</v>
      </c>
      <c r="O288">
        <v>0</v>
      </c>
      <c r="P288">
        <v>0.19739999999999999</v>
      </c>
      <c r="Q288" s="1">
        <v>58183.93</v>
      </c>
      <c r="R288">
        <v>0.1515</v>
      </c>
      <c r="S288">
        <v>0.13639999999999999</v>
      </c>
      <c r="T288">
        <v>0.71209999999999996</v>
      </c>
      <c r="U288">
        <v>10</v>
      </c>
      <c r="V288" s="1">
        <v>75351.600000000006</v>
      </c>
      <c r="W288">
        <v>72.209999999999994</v>
      </c>
      <c r="X288" s="1">
        <v>140234.92000000001</v>
      </c>
      <c r="Y288">
        <v>0.67100000000000004</v>
      </c>
      <c r="Z288">
        <v>0.19189999999999999</v>
      </c>
      <c r="AA288">
        <v>0.13719999999999999</v>
      </c>
      <c r="AB288">
        <v>0.32900000000000001</v>
      </c>
      <c r="AC288">
        <v>140.22999999999999</v>
      </c>
      <c r="AD288" s="1">
        <v>3222.71</v>
      </c>
      <c r="AE288">
        <v>374.01</v>
      </c>
      <c r="AF288" s="1">
        <v>116373.42</v>
      </c>
      <c r="AG288">
        <v>124</v>
      </c>
      <c r="AH288" s="1">
        <v>29946</v>
      </c>
      <c r="AI288" s="1">
        <v>45468</v>
      </c>
      <c r="AJ288">
        <v>28.9</v>
      </c>
      <c r="AK288">
        <v>22.01</v>
      </c>
      <c r="AL288">
        <v>22.14</v>
      </c>
      <c r="AM288">
        <v>0</v>
      </c>
      <c r="AN288">
        <v>0</v>
      </c>
      <c r="AO288">
        <v>0.76749999999999996</v>
      </c>
      <c r="AP288" s="1">
        <v>1736.62</v>
      </c>
      <c r="AQ288" s="1">
        <v>2559.17</v>
      </c>
      <c r="AR288" s="1">
        <v>7863.97</v>
      </c>
      <c r="AS288" s="1">
        <v>1088.71</v>
      </c>
      <c r="AT288">
        <v>353.18</v>
      </c>
      <c r="AU288" s="1">
        <v>13601.66</v>
      </c>
      <c r="AV288" s="1">
        <v>8878.69</v>
      </c>
      <c r="AW288">
        <v>0.5907</v>
      </c>
      <c r="AX288" s="1">
        <v>2649.16</v>
      </c>
      <c r="AY288">
        <v>0.1762</v>
      </c>
      <c r="AZ288" s="1">
        <v>1610.56</v>
      </c>
      <c r="BA288">
        <v>0.1072</v>
      </c>
      <c r="BB288" s="1">
        <v>1892.4</v>
      </c>
      <c r="BC288">
        <v>0.12590000000000001</v>
      </c>
      <c r="BD288" s="1">
        <v>15030.81</v>
      </c>
      <c r="BE288" s="1">
        <v>8868.0499999999993</v>
      </c>
      <c r="BF288">
        <v>3.3997999999999999</v>
      </c>
      <c r="BG288">
        <v>0.50470000000000004</v>
      </c>
      <c r="BH288">
        <v>0.20480000000000001</v>
      </c>
      <c r="BI288">
        <v>0.25790000000000002</v>
      </c>
      <c r="BJ288">
        <v>2.29E-2</v>
      </c>
      <c r="BK288">
        <v>9.7000000000000003E-3</v>
      </c>
    </row>
    <row r="289" spans="1:63" x14ac:dyDescent="0.25">
      <c r="A289" t="s">
        <v>289</v>
      </c>
      <c r="B289">
        <v>50443</v>
      </c>
      <c r="C289">
        <v>100</v>
      </c>
      <c r="D289">
        <v>52.25</v>
      </c>
      <c r="E289" s="1">
        <v>5224.6099999999997</v>
      </c>
      <c r="F289" s="1">
        <v>4666.42</v>
      </c>
      <c r="G289">
        <v>1.03E-2</v>
      </c>
      <c r="H289">
        <v>2.0000000000000001E-4</v>
      </c>
      <c r="I289">
        <v>2.53E-2</v>
      </c>
      <c r="J289">
        <v>5.9999999999999995E-4</v>
      </c>
      <c r="K289">
        <v>3.8399999999999997E-2</v>
      </c>
      <c r="L289">
        <v>0.88390000000000002</v>
      </c>
      <c r="M289">
        <v>4.1399999999999999E-2</v>
      </c>
      <c r="N289">
        <v>0.1618</v>
      </c>
      <c r="O289">
        <v>1.1299999999999999E-2</v>
      </c>
      <c r="P289">
        <v>0.1217</v>
      </c>
      <c r="Q289" s="1">
        <v>57706.89</v>
      </c>
      <c r="R289">
        <v>0.4012</v>
      </c>
      <c r="S289">
        <v>0.1759</v>
      </c>
      <c r="T289">
        <v>0.42280000000000001</v>
      </c>
      <c r="U289">
        <v>30</v>
      </c>
      <c r="V289" s="1">
        <v>94603.83</v>
      </c>
      <c r="W289">
        <v>168.59</v>
      </c>
      <c r="X289" s="1">
        <v>211009.97</v>
      </c>
      <c r="Y289">
        <v>0.93510000000000004</v>
      </c>
      <c r="Z289">
        <v>3.5400000000000001E-2</v>
      </c>
      <c r="AA289">
        <v>2.9499999999999998E-2</v>
      </c>
      <c r="AB289">
        <v>6.4899999999999999E-2</v>
      </c>
      <c r="AC289">
        <v>211.01</v>
      </c>
      <c r="AD289" s="1">
        <v>6905.75</v>
      </c>
      <c r="AE289" s="1">
        <v>1016.3</v>
      </c>
      <c r="AF289" s="1">
        <v>204644.57</v>
      </c>
      <c r="AG289">
        <v>465</v>
      </c>
      <c r="AH289" s="1">
        <v>54809</v>
      </c>
      <c r="AI289" s="1">
        <v>87013</v>
      </c>
      <c r="AJ289">
        <v>47.84</v>
      </c>
      <c r="AK289">
        <v>32</v>
      </c>
      <c r="AL289">
        <v>39.33</v>
      </c>
      <c r="AM289">
        <v>1.6</v>
      </c>
      <c r="AN289">
        <v>0</v>
      </c>
      <c r="AO289">
        <v>0.67349999999999999</v>
      </c>
      <c r="AP289" s="1">
        <v>1492.96</v>
      </c>
      <c r="AQ289" s="1">
        <v>2503.34</v>
      </c>
      <c r="AR289" s="1">
        <v>6994.3</v>
      </c>
      <c r="AS289">
        <v>465.66</v>
      </c>
      <c r="AT289">
        <v>261.47000000000003</v>
      </c>
      <c r="AU289" s="1">
        <v>11717.73</v>
      </c>
      <c r="AV289" s="1">
        <v>4000.59</v>
      </c>
      <c r="AW289">
        <v>0.3412</v>
      </c>
      <c r="AX289" s="1">
        <v>6412</v>
      </c>
      <c r="AY289">
        <v>0.54690000000000005</v>
      </c>
      <c r="AZ289">
        <v>505.58</v>
      </c>
      <c r="BA289">
        <v>4.3099999999999999E-2</v>
      </c>
      <c r="BB289">
        <v>805.43</v>
      </c>
      <c r="BC289">
        <v>6.8699999999999997E-2</v>
      </c>
      <c r="BD289" s="1">
        <v>11723.6</v>
      </c>
      <c r="BE289" s="1">
        <v>2144.85</v>
      </c>
      <c r="BF289">
        <v>0.30330000000000001</v>
      </c>
      <c r="BG289">
        <v>0.56399999999999995</v>
      </c>
      <c r="BH289">
        <v>0.25490000000000002</v>
      </c>
      <c r="BI289">
        <v>0.12839999999999999</v>
      </c>
      <c r="BJ289">
        <v>4.2700000000000002E-2</v>
      </c>
      <c r="BK289">
        <v>0.01</v>
      </c>
    </row>
    <row r="290" spans="1:63" x14ac:dyDescent="0.25">
      <c r="A290" t="s">
        <v>290</v>
      </c>
      <c r="B290">
        <v>44230</v>
      </c>
      <c r="C290">
        <v>2</v>
      </c>
      <c r="D290">
        <v>334.06</v>
      </c>
      <c r="E290">
        <v>668.11</v>
      </c>
      <c r="F290">
        <v>544.29999999999995</v>
      </c>
      <c r="G290">
        <v>0</v>
      </c>
      <c r="H290">
        <v>0</v>
      </c>
      <c r="I290">
        <v>0.46510000000000001</v>
      </c>
      <c r="J290">
        <v>9.1999999999999998E-3</v>
      </c>
      <c r="K290">
        <v>0.1268</v>
      </c>
      <c r="L290">
        <v>0.27939999999999998</v>
      </c>
      <c r="M290">
        <v>0.1195</v>
      </c>
      <c r="N290">
        <v>0.99590000000000001</v>
      </c>
      <c r="O290">
        <v>0.1235</v>
      </c>
      <c r="P290">
        <v>0.1875</v>
      </c>
      <c r="Q290" s="1">
        <v>60224.27</v>
      </c>
      <c r="R290">
        <v>0.29730000000000001</v>
      </c>
      <c r="S290">
        <v>0.16220000000000001</v>
      </c>
      <c r="T290">
        <v>0.54049999999999998</v>
      </c>
      <c r="U290">
        <v>6</v>
      </c>
      <c r="V290" s="1">
        <v>99012.32</v>
      </c>
      <c r="W290">
        <v>110.3</v>
      </c>
      <c r="X290" s="1">
        <v>107240.69</v>
      </c>
      <c r="Y290">
        <v>0.37559999999999999</v>
      </c>
      <c r="Z290">
        <v>0.47849999999999998</v>
      </c>
      <c r="AA290">
        <v>0.14599999999999999</v>
      </c>
      <c r="AB290">
        <v>0.62439999999999996</v>
      </c>
      <c r="AC290">
        <v>107.24</v>
      </c>
      <c r="AD290" s="1">
        <v>4650.1499999999996</v>
      </c>
      <c r="AE290">
        <v>246.65</v>
      </c>
      <c r="AF290" s="1">
        <v>90087.3</v>
      </c>
      <c r="AG290">
        <v>62</v>
      </c>
      <c r="AH290" s="1">
        <v>26364</v>
      </c>
      <c r="AI290" s="1">
        <v>37542</v>
      </c>
      <c r="AJ290">
        <v>49.79</v>
      </c>
      <c r="AK290">
        <v>39.07</v>
      </c>
      <c r="AL290">
        <v>44.77</v>
      </c>
      <c r="AM290">
        <v>4.1900000000000004</v>
      </c>
      <c r="AN290">
        <v>0</v>
      </c>
      <c r="AO290">
        <v>0.85799999999999998</v>
      </c>
      <c r="AP290" s="1">
        <v>2963.69</v>
      </c>
      <c r="AQ290" s="1">
        <v>1447.86</v>
      </c>
      <c r="AR290" s="1">
        <v>7641.63</v>
      </c>
      <c r="AS290" s="1">
        <v>1042.3699999999999</v>
      </c>
      <c r="AT290" s="1">
        <v>1104.9000000000001</v>
      </c>
      <c r="AU290" s="1">
        <v>14200.45</v>
      </c>
      <c r="AV290" s="1">
        <v>10089.33</v>
      </c>
      <c r="AW290">
        <v>0.49759999999999999</v>
      </c>
      <c r="AX290" s="1">
        <v>4971.62</v>
      </c>
      <c r="AY290">
        <v>0.2452</v>
      </c>
      <c r="AZ290" s="1">
        <v>1836.71</v>
      </c>
      <c r="BA290">
        <v>9.06E-2</v>
      </c>
      <c r="BB290" s="1">
        <v>3378.53</v>
      </c>
      <c r="BC290">
        <v>0.1666</v>
      </c>
      <c r="BD290" s="1">
        <v>20276.189999999999</v>
      </c>
      <c r="BE290" s="1">
        <v>5564.45</v>
      </c>
      <c r="BF290">
        <v>3.0127999999999999</v>
      </c>
      <c r="BG290">
        <v>0.47789999999999999</v>
      </c>
      <c r="BH290">
        <v>0.17780000000000001</v>
      </c>
      <c r="BI290">
        <v>0.31869999999999998</v>
      </c>
      <c r="BJ290">
        <v>1.2699999999999999E-2</v>
      </c>
      <c r="BK290">
        <v>1.2800000000000001E-2</v>
      </c>
    </row>
    <row r="291" spans="1:63" x14ac:dyDescent="0.25">
      <c r="A291" t="s">
        <v>291</v>
      </c>
      <c r="B291">
        <v>49080</v>
      </c>
      <c r="C291">
        <v>198</v>
      </c>
      <c r="D291">
        <v>9.2200000000000006</v>
      </c>
      <c r="E291" s="1">
        <v>1825.51</v>
      </c>
      <c r="F291" s="1">
        <v>1671.4</v>
      </c>
      <c r="G291">
        <v>5.4000000000000003E-3</v>
      </c>
      <c r="H291">
        <v>0</v>
      </c>
      <c r="I291">
        <v>1.26E-2</v>
      </c>
      <c r="J291">
        <v>0</v>
      </c>
      <c r="K291">
        <v>9.5999999999999992E-3</v>
      </c>
      <c r="L291">
        <v>0.94740000000000002</v>
      </c>
      <c r="M291">
        <v>2.5100000000000001E-2</v>
      </c>
      <c r="N291">
        <v>0.33879999999999999</v>
      </c>
      <c r="O291">
        <v>1.5E-3</v>
      </c>
      <c r="P291">
        <v>0.17780000000000001</v>
      </c>
      <c r="Q291" s="1">
        <v>61079.08</v>
      </c>
      <c r="R291">
        <v>7.5600000000000001E-2</v>
      </c>
      <c r="S291">
        <v>0.13450000000000001</v>
      </c>
      <c r="T291">
        <v>0.78990000000000005</v>
      </c>
      <c r="U291">
        <v>14</v>
      </c>
      <c r="V291" s="1">
        <v>86416.43</v>
      </c>
      <c r="W291">
        <v>122.69</v>
      </c>
      <c r="X291" s="1">
        <v>218524.32</v>
      </c>
      <c r="Y291">
        <v>0.81979999999999997</v>
      </c>
      <c r="Z291">
        <v>7.1800000000000003E-2</v>
      </c>
      <c r="AA291">
        <v>0.1084</v>
      </c>
      <c r="AB291">
        <v>0.1802</v>
      </c>
      <c r="AC291">
        <v>218.52</v>
      </c>
      <c r="AD291" s="1">
        <v>5881.42</v>
      </c>
      <c r="AE291">
        <v>566.16999999999996</v>
      </c>
      <c r="AF291" s="1">
        <v>203598.07999999999</v>
      </c>
      <c r="AG291">
        <v>463</v>
      </c>
      <c r="AH291" s="1">
        <v>38762</v>
      </c>
      <c r="AI291" s="1">
        <v>60086</v>
      </c>
      <c r="AJ291">
        <v>42.35</v>
      </c>
      <c r="AK291">
        <v>24.36</v>
      </c>
      <c r="AL291">
        <v>32.82</v>
      </c>
      <c r="AM291">
        <v>3.4</v>
      </c>
      <c r="AN291" s="1">
        <v>1528.06</v>
      </c>
      <c r="AO291">
        <v>1.3474999999999999</v>
      </c>
      <c r="AP291" s="1">
        <v>1663.58</v>
      </c>
      <c r="AQ291" s="1">
        <v>2305.1</v>
      </c>
      <c r="AR291" s="1">
        <v>7436.66</v>
      </c>
      <c r="AS291">
        <v>924.8</v>
      </c>
      <c r="AT291">
        <v>198.79</v>
      </c>
      <c r="AU291" s="1">
        <v>12528.93</v>
      </c>
      <c r="AV291" s="1">
        <v>6069.15</v>
      </c>
      <c r="AW291">
        <v>0.39029999999999998</v>
      </c>
      <c r="AX291" s="1">
        <v>6918.9</v>
      </c>
      <c r="AY291">
        <v>0.44490000000000002</v>
      </c>
      <c r="AZ291" s="1">
        <v>1124.29</v>
      </c>
      <c r="BA291">
        <v>7.2300000000000003E-2</v>
      </c>
      <c r="BB291" s="1">
        <v>1438.8</v>
      </c>
      <c r="BC291">
        <v>9.2499999999999999E-2</v>
      </c>
      <c r="BD291" s="1">
        <v>15551.14</v>
      </c>
      <c r="BE291" s="1">
        <v>4390.09</v>
      </c>
      <c r="BF291">
        <v>1.0763</v>
      </c>
      <c r="BG291">
        <v>0.59079999999999999</v>
      </c>
      <c r="BH291">
        <v>0.22750000000000001</v>
      </c>
      <c r="BI291">
        <v>0.12130000000000001</v>
      </c>
      <c r="BJ291">
        <v>4.2900000000000001E-2</v>
      </c>
      <c r="BK291">
        <v>1.7500000000000002E-2</v>
      </c>
    </row>
    <row r="292" spans="1:63" x14ac:dyDescent="0.25">
      <c r="A292" t="s">
        <v>292</v>
      </c>
      <c r="B292">
        <v>44248</v>
      </c>
      <c r="C292">
        <v>317</v>
      </c>
      <c r="D292">
        <v>11.05</v>
      </c>
      <c r="E292" s="1">
        <v>3502.59</v>
      </c>
      <c r="F292" s="1">
        <v>3487.71</v>
      </c>
      <c r="G292">
        <v>1.6999999999999999E-3</v>
      </c>
      <c r="H292">
        <v>0</v>
      </c>
      <c r="I292">
        <v>4.3E-3</v>
      </c>
      <c r="J292">
        <v>5.9999999999999995E-4</v>
      </c>
      <c r="K292">
        <v>1.26E-2</v>
      </c>
      <c r="L292">
        <v>0.95779999999999998</v>
      </c>
      <c r="M292">
        <v>2.29E-2</v>
      </c>
      <c r="N292">
        <v>1</v>
      </c>
      <c r="O292">
        <v>2.9999999999999997E-4</v>
      </c>
      <c r="P292">
        <v>0.22259999999999999</v>
      </c>
      <c r="Q292" s="1">
        <v>63811.13</v>
      </c>
      <c r="R292">
        <v>0.1673</v>
      </c>
      <c r="S292">
        <v>0.23269999999999999</v>
      </c>
      <c r="T292">
        <v>0.6</v>
      </c>
      <c r="U292">
        <v>25</v>
      </c>
      <c r="V292" s="1">
        <v>101670.45</v>
      </c>
      <c r="W292">
        <v>136.19</v>
      </c>
      <c r="X292" s="1">
        <v>238140.65</v>
      </c>
      <c r="Y292">
        <v>0.59940000000000004</v>
      </c>
      <c r="Z292">
        <v>6.2199999999999998E-2</v>
      </c>
      <c r="AA292">
        <v>0.33839999999999998</v>
      </c>
      <c r="AB292">
        <v>0.40060000000000001</v>
      </c>
      <c r="AC292">
        <v>238.14</v>
      </c>
      <c r="AD292" s="1">
        <v>5886.58</v>
      </c>
      <c r="AE292">
        <v>515.15</v>
      </c>
      <c r="AF292" s="1">
        <v>160538.64000000001</v>
      </c>
      <c r="AG292">
        <v>302</v>
      </c>
      <c r="AH292" s="1">
        <v>31989</v>
      </c>
      <c r="AI292" s="1">
        <v>49702</v>
      </c>
      <c r="AJ292">
        <v>30</v>
      </c>
      <c r="AK292">
        <v>22.02</v>
      </c>
      <c r="AL292">
        <v>22</v>
      </c>
      <c r="AM292">
        <v>2.4</v>
      </c>
      <c r="AN292">
        <v>0</v>
      </c>
      <c r="AO292">
        <v>1.0851999999999999</v>
      </c>
      <c r="AP292" s="1">
        <v>1493.47</v>
      </c>
      <c r="AQ292" s="1">
        <v>2739.52</v>
      </c>
      <c r="AR292" s="1">
        <v>8881.9500000000007</v>
      </c>
      <c r="AS292">
        <v>886.69</v>
      </c>
      <c r="AT292">
        <v>511.58</v>
      </c>
      <c r="AU292" s="1">
        <v>14513.2</v>
      </c>
      <c r="AV292" s="1">
        <v>7203.19</v>
      </c>
      <c r="AW292">
        <v>0.4551</v>
      </c>
      <c r="AX292" s="1">
        <v>4991.47</v>
      </c>
      <c r="AY292">
        <v>0.31540000000000001</v>
      </c>
      <c r="AZ292">
        <v>729.6</v>
      </c>
      <c r="BA292">
        <v>4.6100000000000002E-2</v>
      </c>
      <c r="BB292" s="1">
        <v>2902.65</v>
      </c>
      <c r="BC292">
        <v>0.18340000000000001</v>
      </c>
      <c r="BD292" s="1">
        <v>15826.91</v>
      </c>
      <c r="BE292" s="1">
        <v>6545.56</v>
      </c>
      <c r="BF292">
        <v>2.3540999999999999</v>
      </c>
      <c r="BG292">
        <v>0.60729999999999995</v>
      </c>
      <c r="BH292">
        <v>0.26800000000000002</v>
      </c>
      <c r="BI292">
        <v>8.0100000000000005E-2</v>
      </c>
      <c r="BJ292">
        <v>2.5499999999999998E-2</v>
      </c>
      <c r="BK292">
        <v>1.9199999999999998E-2</v>
      </c>
    </row>
    <row r="293" spans="1:63" x14ac:dyDescent="0.25">
      <c r="A293" t="s">
        <v>293</v>
      </c>
      <c r="B293">
        <v>44255</v>
      </c>
      <c r="C293">
        <v>57</v>
      </c>
      <c r="D293">
        <v>37.409999999999997</v>
      </c>
      <c r="E293" s="1">
        <v>2132.38</v>
      </c>
      <c r="F293" s="1">
        <v>2038.41</v>
      </c>
      <c r="G293">
        <v>5.4000000000000003E-3</v>
      </c>
      <c r="H293">
        <v>1.5E-3</v>
      </c>
      <c r="I293">
        <v>3.6299999999999999E-2</v>
      </c>
      <c r="J293">
        <v>5.0000000000000001E-4</v>
      </c>
      <c r="K293">
        <v>2.01E-2</v>
      </c>
      <c r="L293">
        <v>0.88129999999999997</v>
      </c>
      <c r="M293">
        <v>5.4899999999999997E-2</v>
      </c>
      <c r="N293">
        <v>0.32669999999999999</v>
      </c>
      <c r="O293">
        <v>1.0800000000000001E-2</v>
      </c>
      <c r="P293">
        <v>0.18060000000000001</v>
      </c>
      <c r="Q293" s="1">
        <v>59778.74</v>
      </c>
      <c r="R293">
        <v>0.14929999999999999</v>
      </c>
      <c r="S293">
        <v>0.22389999999999999</v>
      </c>
      <c r="T293">
        <v>0.62690000000000001</v>
      </c>
      <c r="U293">
        <v>16</v>
      </c>
      <c r="V293" s="1">
        <v>86515.88</v>
      </c>
      <c r="W293">
        <v>129.41999999999999</v>
      </c>
      <c r="X293" s="1">
        <v>187078.95</v>
      </c>
      <c r="Y293">
        <v>0.78420000000000001</v>
      </c>
      <c r="Z293">
        <v>0.1648</v>
      </c>
      <c r="AA293">
        <v>5.11E-2</v>
      </c>
      <c r="AB293">
        <v>0.21579999999999999</v>
      </c>
      <c r="AC293">
        <v>187.08</v>
      </c>
      <c r="AD293" s="1">
        <v>4364.5</v>
      </c>
      <c r="AE293">
        <v>456.7</v>
      </c>
      <c r="AF293" s="1">
        <v>167421.12</v>
      </c>
      <c r="AG293">
        <v>339</v>
      </c>
      <c r="AH293" s="1">
        <v>36948</v>
      </c>
      <c r="AI293" s="1">
        <v>59317</v>
      </c>
      <c r="AJ293">
        <v>38.9</v>
      </c>
      <c r="AK293">
        <v>21.6</v>
      </c>
      <c r="AL293">
        <v>26.74</v>
      </c>
      <c r="AM293">
        <v>4.2</v>
      </c>
      <c r="AN293" s="1">
        <v>1820.15</v>
      </c>
      <c r="AO293">
        <v>1.1766000000000001</v>
      </c>
      <c r="AP293" s="1">
        <v>1551.36</v>
      </c>
      <c r="AQ293" s="1">
        <v>1787.9</v>
      </c>
      <c r="AR293" s="1">
        <v>6090.32</v>
      </c>
      <c r="AS293">
        <v>725.16</v>
      </c>
      <c r="AT293">
        <v>189.03</v>
      </c>
      <c r="AU293" s="1">
        <v>10343.780000000001</v>
      </c>
      <c r="AV293" s="1">
        <v>4917.16</v>
      </c>
      <c r="AW293">
        <v>0.38469999999999999</v>
      </c>
      <c r="AX293" s="1">
        <v>5589.09</v>
      </c>
      <c r="AY293">
        <v>0.43730000000000002</v>
      </c>
      <c r="AZ293">
        <v>831.48</v>
      </c>
      <c r="BA293">
        <v>6.5100000000000005E-2</v>
      </c>
      <c r="BB293" s="1">
        <v>1443.37</v>
      </c>
      <c r="BC293">
        <v>0.1129</v>
      </c>
      <c r="BD293" s="1">
        <v>12781.1</v>
      </c>
      <c r="BE293" s="1">
        <v>3774.65</v>
      </c>
      <c r="BF293">
        <v>0.96699999999999997</v>
      </c>
      <c r="BG293">
        <v>0.58799999999999997</v>
      </c>
      <c r="BH293">
        <v>0.2361</v>
      </c>
      <c r="BI293">
        <v>0.13270000000000001</v>
      </c>
      <c r="BJ293">
        <v>2.2499999999999999E-2</v>
      </c>
      <c r="BK293">
        <v>2.07E-2</v>
      </c>
    </row>
    <row r="294" spans="1:63" x14ac:dyDescent="0.25">
      <c r="A294" t="s">
        <v>294</v>
      </c>
      <c r="B294">
        <v>44263</v>
      </c>
      <c r="C294">
        <v>16</v>
      </c>
      <c r="D294">
        <v>602.07000000000005</v>
      </c>
      <c r="E294" s="1">
        <v>9633.14</v>
      </c>
      <c r="F294" s="1">
        <v>5749.03</v>
      </c>
      <c r="G294">
        <v>1.9E-3</v>
      </c>
      <c r="H294">
        <v>2.9999999999999997E-4</v>
      </c>
      <c r="I294">
        <v>0.25430000000000003</v>
      </c>
      <c r="J294">
        <v>1E-3</v>
      </c>
      <c r="K294">
        <v>0.44440000000000002</v>
      </c>
      <c r="L294">
        <v>0.2079</v>
      </c>
      <c r="M294">
        <v>9.01E-2</v>
      </c>
      <c r="N294">
        <v>1</v>
      </c>
      <c r="O294">
        <v>7.9799999999999996E-2</v>
      </c>
      <c r="P294">
        <v>0.1928</v>
      </c>
      <c r="Q294" s="1">
        <v>73279.5</v>
      </c>
      <c r="R294">
        <v>0.1457</v>
      </c>
      <c r="S294">
        <v>0.1913</v>
      </c>
      <c r="T294">
        <v>0.66300000000000003</v>
      </c>
      <c r="U294">
        <v>71</v>
      </c>
      <c r="V294" s="1">
        <v>93892.72</v>
      </c>
      <c r="W294">
        <v>135.18</v>
      </c>
      <c r="X294" s="1">
        <v>63108.72</v>
      </c>
      <c r="Y294">
        <v>0.74270000000000003</v>
      </c>
      <c r="Z294">
        <v>0.20660000000000001</v>
      </c>
      <c r="AA294">
        <v>5.0700000000000002E-2</v>
      </c>
      <c r="AB294">
        <v>0.25729999999999997</v>
      </c>
      <c r="AC294">
        <v>63.11</v>
      </c>
      <c r="AD294" s="1">
        <v>2389.7199999999998</v>
      </c>
      <c r="AE294">
        <v>324.24</v>
      </c>
      <c r="AF294" s="1">
        <v>50779.41</v>
      </c>
      <c r="AG294">
        <v>7</v>
      </c>
      <c r="AH294" s="1">
        <v>25294</v>
      </c>
      <c r="AI294" s="1">
        <v>36442</v>
      </c>
      <c r="AJ294">
        <v>60.98</v>
      </c>
      <c r="AK294">
        <v>33.56</v>
      </c>
      <c r="AL294">
        <v>47.68</v>
      </c>
      <c r="AM294">
        <v>3.44</v>
      </c>
      <c r="AN294">
        <v>0</v>
      </c>
      <c r="AO294">
        <v>1.0920000000000001</v>
      </c>
      <c r="AP294" s="1">
        <v>2444.6999999999998</v>
      </c>
      <c r="AQ294" s="1">
        <v>2944.02</v>
      </c>
      <c r="AR294" s="1">
        <v>9673.5400000000009</v>
      </c>
      <c r="AS294">
        <v>887.96</v>
      </c>
      <c r="AT294">
        <v>690.57</v>
      </c>
      <c r="AU294" s="1">
        <v>16640.8</v>
      </c>
      <c r="AV294" s="1">
        <v>17108.240000000002</v>
      </c>
      <c r="AW294">
        <v>0.71540000000000004</v>
      </c>
      <c r="AX294" s="1">
        <v>3587.25</v>
      </c>
      <c r="AY294">
        <v>0.15</v>
      </c>
      <c r="AZ294">
        <v>333.72</v>
      </c>
      <c r="BA294">
        <v>1.4E-2</v>
      </c>
      <c r="BB294" s="1">
        <v>2885.56</v>
      </c>
      <c r="BC294">
        <v>0.1207</v>
      </c>
      <c r="BD294" s="1">
        <v>23914.77</v>
      </c>
      <c r="BE294" s="1">
        <v>6386.06</v>
      </c>
      <c r="BF294">
        <v>4.7907000000000002</v>
      </c>
      <c r="BG294">
        <v>0.61509999999999998</v>
      </c>
      <c r="BH294">
        <v>0.214</v>
      </c>
      <c r="BI294">
        <v>0.1338</v>
      </c>
      <c r="BJ294">
        <v>2.6200000000000001E-2</v>
      </c>
      <c r="BK294">
        <v>1.0999999999999999E-2</v>
      </c>
    </row>
    <row r="295" spans="1:63" x14ac:dyDescent="0.25">
      <c r="A295" t="s">
        <v>295</v>
      </c>
      <c r="B295">
        <v>50203</v>
      </c>
      <c r="C295">
        <v>23</v>
      </c>
      <c r="D295">
        <v>18.510000000000002</v>
      </c>
      <c r="E295">
        <v>425.67</v>
      </c>
      <c r="F295">
        <v>425.11</v>
      </c>
      <c r="G295">
        <v>7.1000000000000004E-3</v>
      </c>
      <c r="H295">
        <v>0</v>
      </c>
      <c r="I295">
        <v>2.8199999999999999E-2</v>
      </c>
      <c r="J295">
        <v>0</v>
      </c>
      <c r="K295">
        <v>9.4000000000000004E-3</v>
      </c>
      <c r="L295">
        <v>0.90349999999999997</v>
      </c>
      <c r="M295">
        <v>5.1799999999999999E-2</v>
      </c>
      <c r="N295">
        <v>0.71389999999999998</v>
      </c>
      <c r="O295">
        <v>5.4999999999999997E-3</v>
      </c>
      <c r="P295">
        <v>0.2087</v>
      </c>
      <c r="Q295" s="1">
        <v>61375.66</v>
      </c>
      <c r="R295">
        <v>0.33329999999999999</v>
      </c>
      <c r="S295">
        <v>0.24560000000000001</v>
      </c>
      <c r="T295">
        <v>0.42109999999999997</v>
      </c>
      <c r="U295">
        <v>4</v>
      </c>
      <c r="V295" s="1">
        <v>96390.85</v>
      </c>
      <c r="W295">
        <v>101.42</v>
      </c>
      <c r="X295" s="1">
        <v>320469.45</v>
      </c>
      <c r="Y295">
        <v>0.44990000000000002</v>
      </c>
      <c r="Z295">
        <v>0.30099999999999999</v>
      </c>
      <c r="AA295">
        <v>0.24909999999999999</v>
      </c>
      <c r="AB295">
        <v>0.55010000000000003</v>
      </c>
      <c r="AC295">
        <v>320.47000000000003</v>
      </c>
      <c r="AD295" s="1">
        <v>12529.06</v>
      </c>
      <c r="AE295">
        <v>685.41</v>
      </c>
      <c r="AF295" s="1">
        <v>266085.90000000002</v>
      </c>
      <c r="AG295">
        <v>553</v>
      </c>
      <c r="AH295" s="1">
        <v>34716</v>
      </c>
      <c r="AI295" s="1">
        <v>55158</v>
      </c>
      <c r="AJ295">
        <v>45.1</v>
      </c>
      <c r="AK295">
        <v>33.5</v>
      </c>
      <c r="AL295">
        <v>42.49</v>
      </c>
      <c r="AM295">
        <v>6.9</v>
      </c>
      <c r="AN295">
        <v>0</v>
      </c>
      <c r="AO295">
        <v>0.95889999999999997</v>
      </c>
      <c r="AP295" s="1">
        <v>2754.86</v>
      </c>
      <c r="AQ295" s="1">
        <v>4348.25</v>
      </c>
      <c r="AR295" s="1">
        <v>10858.93</v>
      </c>
      <c r="AS295">
        <v>510.56</v>
      </c>
      <c r="AT295">
        <v>-2.69</v>
      </c>
      <c r="AU295" s="1">
        <v>18469.919999999998</v>
      </c>
      <c r="AV295" s="1">
        <v>5515.77</v>
      </c>
      <c r="AW295">
        <v>0.26750000000000002</v>
      </c>
      <c r="AX295" s="1">
        <v>9540.14</v>
      </c>
      <c r="AY295">
        <v>0.4627</v>
      </c>
      <c r="AZ295" s="1">
        <v>4364.21</v>
      </c>
      <c r="BA295">
        <v>0.2117</v>
      </c>
      <c r="BB295" s="1">
        <v>1197.71</v>
      </c>
      <c r="BC295">
        <v>5.8099999999999999E-2</v>
      </c>
      <c r="BD295" s="1">
        <v>20617.830000000002</v>
      </c>
      <c r="BE295" s="1">
        <v>1514.9</v>
      </c>
      <c r="BF295">
        <v>0.35189999999999999</v>
      </c>
      <c r="BG295">
        <v>0.54</v>
      </c>
      <c r="BH295">
        <v>0.19450000000000001</v>
      </c>
      <c r="BI295">
        <v>0.11600000000000001</v>
      </c>
      <c r="BJ295">
        <v>2.53E-2</v>
      </c>
      <c r="BK295">
        <v>0.1242</v>
      </c>
    </row>
    <row r="296" spans="1:63" x14ac:dyDescent="0.25">
      <c r="A296" t="s">
        <v>296</v>
      </c>
      <c r="B296">
        <v>45468</v>
      </c>
      <c r="C296">
        <v>118</v>
      </c>
      <c r="D296">
        <v>8.25</v>
      </c>
      <c r="E296">
        <v>973.5</v>
      </c>
      <c r="F296">
        <v>972.29</v>
      </c>
      <c r="G296">
        <v>2.0999999999999999E-3</v>
      </c>
      <c r="H296">
        <v>2.0999999999999999E-3</v>
      </c>
      <c r="I296">
        <v>2.6700000000000002E-2</v>
      </c>
      <c r="J296">
        <v>0</v>
      </c>
      <c r="K296">
        <v>2.1600000000000001E-2</v>
      </c>
      <c r="L296">
        <v>0.93930000000000002</v>
      </c>
      <c r="M296">
        <v>8.2000000000000007E-3</v>
      </c>
      <c r="N296">
        <v>0.26190000000000002</v>
      </c>
      <c r="O296">
        <v>4.0000000000000001E-3</v>
      </c>
      <c r="P296">
        <v>0.193</v>
      </c>
      <c r="Q296" s="1">
        <v>51843.38</v>
      </c>
      <c r="R296">
        <v>0.25</v>
      </c>
      <c r="S296">
        <v>0.23860000000000001</v>
      </c>
      <c r="T296">
        <v>0.51139999999999997</v>
      </c>
      <c r="U296">
        <v>15</v>
      </c>
      <c r="V296" s="1">
        <v>73027.87</v>
      </c>
      <c r="W296">
        <v>61.99</v>
      </c>
      <c r="X296" s="1">
        <v>209525.21</v>
      </c>
      <c r="Y296">
        <v>0.71850000000000003</v>
      </c>
      <c r="Z296">
        <v>0.13150000000000001</v>
      </c>
      <c r="AA296">
        <v>0.15</v>
      </c>
      <c r="AB296">
        <v>0.28149999999999997</v>
      </c>
      <c r="AC296">
        <v>209.53</v>
      </c>
      <c r="AD296" s="1">
        <v>6754.33</v>
      </c>
      <c r="AE296">
        <v>621.66</v>
      </c>
      <c r="AF296" s="1">
        <v>190832.98</v>
      </c>
      <c r="AG296">
        <v>419</v>
      </c>
      <c r="AH296" s="1">
        <v>31722</v>
      </c>
      <c r="AI296" s="1">
        <v>46981</v>
      </c>
      <c r="AJ296">
        <v>41.25</v>
      </c>
      <c r="AK296">
        <v>30.45</v>
      </c>
      <c r="AL296">
        <v>31.72</v>
      </c>
      <c r="AM296">
        <v>4</v>
      </c>
      <c r="AN296" s="1">
        <v>2099.1999999999998</v>
      </c>
      <c r="AO296">
        <v>2.0811999999999999</v>
      </c>
      <c r="AP296" s="1">
        <v>2072</v>
      </c>
      <c r="AQ296" s="1">
        <v>2522.7800000000002</v>
      </c>
      <c r="AR296" s="1">
        <v>7856.14</v>
      </c>
      <c r="AS296">
        <v>576.86</v>
      </c>
      <c r="AT296">
        <v>591.52</v>
      </c>
      <c r="AU296" s="1">
        <v>13619.29</v>
      </c>
      <c r="AV296" s="1">
        <v>6536.29</v>
      </c>
      <c r="AW296">
        <v>0.37830000000000003</v>
      </c>
      <c r="AX296" s="1">
        <v>7807.21</v>
      </c>
      <c r="AY296">
        <v>0.45190000000000002</v>
      </c>
      <c r="AZ296" s="1">
        <v>1315.82</v>
      </c>
      <c r="BA296">
        <v>7.6200000000000004E-2</v>
      </c>
      <c r="BB296" s="1">
        <v>1616.61</v>
      </c>
      <c r="BC296">
        <v>9.3600000000000003E-2</v>
      </c>
      <c r="BD296" s="1">
        <v>17275.93</v>
      </c>
      <c r="BE296" s="1">
        <v>5897.44</v>
      </c>
      <c r="BF296">
        <v>1.851</v>
      </c>
      <c r="BG296">
        <v>0.53029999999999999</v>
      </c>
      <c r="BH296">
        <v>0.30230000000000001</v>
      </c>
      <c r="BI296">
        <v>0.10979999999999999</v>
      </c>
      <c r="BJ296">
        <v>4.3900000000000002E-2</v>
      </c>
      <c r="BK296">
        <v>1.37E-2</v>
      </c>
    </row>
    <row r="297" spans="1:63" x14ac:dyDescent="0.25">
      <c r="A297" t="s">
        <v>297</v>
      </c>
      <c r="B297">
        <v>49874</v>
      </c>
      <c r="C297">
        <v>37</v>
      </c>
      <c r="D297">
        <v>75.55</v>
      </c>
      <c r="E297" s="1">
        <v>2795.53</v>
      </c>
      <c r="F297" s="1">
        <v>2760.72</v>
      </c>
      <c r="G297">
        <v>1.8E-3</v>
      </c>
      <c r="H297">
        <v>0</v>
      </c>
      <c r="I297">
        <v>5.4000000000000003E-3</v>
      </c>
      <c r="J297">
        <v>4.0000000000000002E-4</v>
      </c>
      <c r="K297">
        <v>1.23E-2</v>
      </c>
      <c r="L297">
        <v>0.95509999999999995</v>
      </c>
      <c r="M297">
        <v>2.5000000000000001E-2</v>
      </c>
      <c r="N297">
        <v>0.35770000000000002</v>
      </c>
      <c r="O297">
        <v>5.1999999999999998E-3</v>
      </c>
      <c r="P297">
        <v>0.14760000000000001</v>
      </c>
      <c r="Q297" s="1">
        <v>65762.5</v>
      </c>
      <c r="R297">
        <v>0.1091</v>
      </c>
      <c r="S297">
        <v>0.1394</v>
      </c>
      <c r="T297">
        <v>0.75149999999999995</v>
      </c>
      <c r="U297">
        <v>16</v>
      </c>
      <c r="V297" s="1">
        <v>93303.25</v>
      </c>
      <c r="W297">
        <v>169.02</v>
      </c>
      <c r="X297" s="1">
        <v>154080.18</v>
      </c>
      <c r="Y297">
        <v>0.8226</v>
      </c>
      <c r="Z297">
        <v>0.1082</v>
      </c>
      <c r="AA297">
        <v>6.9199999999999998E-2</v>
      </c>
      <c r="AB297">
        <v>0.1774</v>
      </c>
      <c r="AC297">
        <v>154.08000000000001</v>
      </c>
      <c r="AD297" s="1">
        <v>4409.6400000000003</v>
      </c>
      <c r="AE297">
        <v>596.97</v>
      </c>
      <c r="AF297" s="1">
        <v>141920.22</v>
      </c>
      <c r="AG297">
        <v>224</v>
      </c>
      <c r="AH297" s="1">
        <v>37341</v>
      </c>
      <c r="AI297" s="1">
        <v>56805</v>
      </c>
      <c r="AJ297">
        <v>53.6</v>
      </c>
      <c r="AK297">
        <v>26.5</v>
      </c>
      <c r="AL297">
        <v>28.75</v>
      </c>
      <c r="AM297">
        <v>5</v>
      </c>
      <c r="AN297">
        <v>0</v>
      </c>
      <c r="AO297">
        <v>0.77729999999999999</v>
      </c>
      <c r="AP297" s="1">
        <v>1172.8399999999999</v>
      </c>
      <c r="AQ297" s="1">
        <v>1787.88</v>
      </c>
      <c r="AR297" s="1">
        <v>5899.65</v>
      </c>
      <c r="AS297">
        <v>613.07000000000005</v>
      </c>
      <c r="AT297">
        <v>611.16999999999996</v>
      </c>
      <c r="AU297" s="1">
        <v>10084.61</v>
      </c>
      <c r="AV297" s="1">
        <v>6036.3</v>
      </c>
      <c r="AW297">
        <v>0.50970000000000004</v>
      </c>
      <c r="AX297" s="1">
        <v>3606.27</v>
      </c>
      <c r="AY297">
        <v>0.30449999999999999</v>
      </c>
      <c r="AZ297">
        <v>887.88</v>
      </c>
      <c r="BA297">
        <v>7.4999999999999997E-2</v>
      </c>
      <c r="BB297" s="1">
        <v>1312.48</v>
      </c>
      <c r="BC297">
        <v>0.1108</v>
      </c>
      <c r="BD297" s="1">
        <v>11842.93</v>
      </c>
      <c r="BE297" s="1">
        <v>5325.53</v>
      </c>
      <c r="BF297">
        <v>1.4746999999999999</v>
      </c>
      <c r="BG297">
        <v>0.59360000000000002</v>
      </c>
      <c r="BH297">
        <v>0.25729999999999997</v>
      </c>
      <c r="BI297">
        <v>0.1066</v>
      </c>
      <c r="BJ297">
        <v>2.87E-2</v>
      </c>
      <c r="BK297">
        <v>1.38E-2</v>
      </c>
    </row>
    <row r="298" spans="1:63" x14ac:dyDescent="0.25">
      <c r="A298" t="s">
        <v>298</v>
      </c>
      <c r="B298">
        <v>44271</v>
      </c>
      <c r="C298">
        <v>16</v>
      </c>
      <c r="D298">
        <v>269.13</v>
      </c>
      <c r="E298" s="1">
        <v>4306.12</v>
      </c>
      <c r="F298" s="1">
        <v>4159.8599999999997</v>
      </c>
      <c r="G298">
        <v>2.6200000000000001E-2</v>
      </c>
      <c r="H298">
        <v>2.0000000000000001E-4</v>
      </c>
      <c r="I298">
        <v>2.0400000000000001E-2</v>
      </c>
      <c r="J298">
        <v>6.9999999999999999E-4</v>
      </c>
      <c r="K298">
        <v>3.5099999999999999E-2</v>
      </c>
      <c r="L298">
        <v>0.87909999999999999</v>
      </c>
      <c r="M298">
        <v>3.8199999999999998E-2</v>
      </c>
      <c r="N298">
        <v>0.1086</v>
      </c>
      <c r="O298">
        <v>1.9800000000000002E-2</v>
      </c>
      <c r="P298">
        <v>0.13489999999999999</v>
      </c>
      <c r="Q298" s="1">
        <v>82624.149999999994</v>
      </c>
      <c r="R298">
        <v>0.157</v>
      </c>
      <c r="S298">
        <v>0.13639999999999999</v>
      </c>
      <c r="T298">
        <v>0.70660000000000001</v>
      </c>
      <c r="U298">
        <v>24</v>
      </c>
      <c r="V298" s="1">
        <v>98080.88</v>
      </c>
      <c r="W298">
        <v>176.73</v>
      </c>
      <c r="X298" s="1">
        <v>223464.09</v>
      </c>
      <c r="Y298">
        <v>0.91010000000000002</v>
      </c>
      <c r="Z298">
        <v>6.9900000000000004E-2</v>
      </c>
      <c r="AA298">
        <v>0.02</v>
      </c>
      <c r="AB298">
        <v>8.9899999999999994E-2</v>
      </c>
      <c r="AC298">
        <v>223.46</v>
      </c>
      <c r="AD298" s="1">
        <v>8867.7199999999993</v>
      </c>
      <c r="AE298" s="1">
        <v>1007.35</v>
      </c>
      <c r="AF298" s="1">
        <v>211501.72</v>
      </c>
      <c r="AG298">
        <v>478</v>
      </c>
      <c r="AH298" s="1">
        <v>55799</v>
      </c>
      <c r="AI298" s="1">
        <v>121937</v>
      </c>
      <c r="AJ298">
        <v>77.849999999999994</v>
      </c>
      <c r="AK298">
        <v>38.79</v>
      </c>
      <c r="AL298">
        <v>40.36</v>
      </c>
      <c r="AM298">
        <v>4.96</v>
      </c>
      <c r="AN298">
        <v>0</v>
      </c>
      <c r="AO298">
        <v>0.62570000000000003</v>
      </c>
      <c r="AP298" s="1">
        <v>1464.89</v>
      </c>
      <c r="AQ298" s="1">
        <v>1851.16</v>
      </c>
      <c r="AR298" s="1">
        <v>8152.34</v>
      </c>
      <c r="AS298">
        <v>994.69</v>
      </c>
      <c r="AT298">
        <v>350.21</v>
      </c>
      <c r="AU298" s="1">
        <v>12813.3</v>
      </c>
      <c r="AV298" s="1">
        <v>4166.8999999999996</v>
      </c>
      <c r="AW298">
        <v>0.31640000000000001</v>
      </c>
      <c r="AX298" s="1">
        <v>7709.95</v>
      </c>
      <c r="AY298">
        <v>0.58540000000000003</v>
      </c>
      <c r="AZ298">
        <v>494.75</v>
      </c>
      <c r="BA298">
        <v>3.7600000000000001E-2</v>
      </c>
      <c r="BB298">
        <v>799.76</v>
      </c>
      <c r="BC298">
        <v>6.0699999999999997E-2</v>
      </c>
      <c r="BD298" s="1">
        <v>13171.36</v>
      </c>
      <c r="BE298" s="1">
        <v>2799.92</v>
      </c>
      <c r="BF298">
        <v>0.25580000000000003</v>
      </c>
      <c r="BG298">
        <v>0.63890000000000002</v>
      </c>
      <c r="BH298">
        <v>0.21790000000000001</v>
      </c>
      <c r="BI298">
        <v>9.4700000000000006E-2</v>
      </c>
      <c r="BJ298">
        <v>3.6200000000000003E-2</v>
      </c>
      <c r="BK298">
        <v>1.24E-2</v>
      </c>
    </row>
    <row r="299" spans="1:63" x14ac:dyDescent="0.25">
      <c r="A299" t="s">
        <v>299</v>
      </c>
      <c r="B299">
        <v>48330</v>
      </c>
      <c r="C299">
        <v>6</v>
      </c>
      <c r="D299">
        <v>40.36</v>
      </c>
      <c r="E299">
        <v>242.18</v>
      </c>
      <c r="F299">
        <v>467.59</v>
      </c>
      <c r="G299">
        <v>0</v>
      </c>
      <c r="H299">
        <v>0</v>
      </c>
      <c r="I299">
        <v>2.1399999999999999E-2</v>
      </c>
      <c r="J299">
        <v>2.0999999999999999E-3</v>
      </c>
      <c r="K299">
        <v>6.8500000000000005E-2</v>
      </c>
      <c r="L299">
        <v>0.87580000000000002</v>
      </c>
      <c r="M299">
        <v>3.2099999999999997E-2</v>
      </c>
      <c r="N299">
        <v>0.55420000000000003</v>
      </c>
      <c r="O299">
        <v>0</v>
      </c>
      <c r="P299">
        <v>0.1482</v>
      </c>
      <c r="Q299" s="1">
        <v>64320.89</v>
      </c>
      <c r="R299">
        <v>0.12820000000000001</v>
      </c>
      <c r="S299">
        <v>0.15379999999999999</v>
      </c>
      <c r="T299">
        <v>0.71789999999999998</v>
      </c>
      <c r="U299">
        <v>5</v>
      </c>
      <c r="V299" s="1">
        <v>55799.34</v>
      </c>
      <c r="W299">
        <v>46.11</v>
      </c>
      <c r="X299" s="1">
        <v>220428.11</v>
      </c>
      <c r="Y299">
        <v>0.60089999999999999</v>
      </c>
      <c r="Z299">
        <v>4.9799999999999997E-2</v>
      </c>
      <c r="AA299">
        <v>0.3493</v>
      </c>
      <c r="AB299">
        <v>0.39910000000000001</v>
      </c>
      <c r="AC299">
        <v>220.43</v>
      </c>
      <c r="AD299" s="1">
        <v>7792.33</v>
      </c>
      <c r="AE299">
        <v>506.05</v>
      </c>
      <c r="AF299" s="1">
        <v>87305.99</v>
      </c>
      <c r="AG299">
        <v>56</v>
      </c>
      <c r="AH299" s="1">
        <v>36583</v>
      </c>
      <c r="AI299" s="1">
        <v>58352</v>
      </c>
      <c r="AJ299">
        <v>58</v>
      </c>
      <c r="AK299">
        <v>22</v>
      </c>
      <c r="AL299">
        <v>37.6</v>
      </c>
      <c r="AM299">
        <v>4.4000000000000004</v>
      </c>
      <c r="AN299">
        <v>0</v>
      </c>
      <c r="AO299">
        <v>0.49819999999999998</v>
      </c>
      <c r="AP299" s="1">
        <v>1659.16</v>
      </c>
      <c r="AQ299" s="1">
        <v>1992.53</v>
      </c>
      <c r="AR299" s="1">
        <v>8158.62</v>
      </c>
      <c r="AS299">
        <v>390.14</v>
      </c>
      <c r="AT299">
        <v>47.89</v>
      </c>
      <c r="AU299" s="1">
        <v>12248.34</v>
      </c>
      <c r="AV299" s="1">
        <v>5043.9399999999996</v>
      </c>
      <c r="AW299">
        <v>0.37130000000000002</v>
      </c>
      <c r="AX299" s="1">
        <v>3436.37</v>
      </c>
      <c r="AY299">
        <v>0.253</v>
      </c>
      <c r="AZ299" s="1">
        <v>4117.46</v>
      </c>
      <c r="BA299">
        <v>0.30309999999999998</v>
      </c>
      <c r="BB299">
        <v>986.33</v>
      </c>
      <c r="BC299">
        <v>7.2599999999999998E-2</v>
      </c>
      <c r="BD299" s="1">
        <v>13584.1</v>
      </c>
      <c r="BE299" s="1">
        <v>14304.86</v>
      </c>
      <c r="BF299">
        <v>2.9558</v>
      </c>
      <c r="BG299">
        <v>0.63690000000000002</v>
      </c>
      <c r="BH299">
        <v>0.2283</v>
      </c>
      <c r="BI299">
        <v>0.1095</v>
      </c>
      <c r="BJ299">
        <v>1.66E-2</v>
      </c>
      <c r="BK299">
        <v>8.6999999999999994E-3</v>
      </c>
    </row>
    <row r="300" spans="1:63" x14ac:dyDescent="0.25">
      <c r="A300" t="s">
        <v>300</v>
      </c>
      <c r="B300">
        <v>49445</v>
      </c>
      <c r="C300">
        <v>39</v>
      </c>
      <c r="D300">
        <v>12.45</v>
      </c>
      <c r="E300">
        <v>485.41</v>
      </c>
      <c r="F300">
        <v>446.67</v>
      </c>
      <c r="G300">
        <v>0</v>
      </c>
      <c r="H300">
        <v>2.2000000000000001E-3</v>
      </c>
      <c r="I300">
        <v>4.4999999999999997E-3</v>
      </c>
      <c r="J300">
        <v>0</v>
      </c>
      <c r="K300">
        <v>1.12E-2</v>
      </c>
      <c r="L300">
        <v>0.96199999999999997</v>
      </c>
      <c r="M300">
        <v>2.01E-2</v>
      </c>
      <c r="N300">
        <v>0.25659999999999999</v>
      </c>
      <c r="O300">
        <v>0</v>
      </c>
      <c r="P300">
        <v>0.126</v>
      </c>
      <c r="Q300" s="1">
        <v>45351.16</v>
      </c>
      <c r="R300">
        <v>0.24560000000000001</v>
      </c>
      <c r="S300">
        <v>0.12280000000000001</v>
      </c>
      <c r="T300">
        <v>0.63160000000000005</v>
      </c>
      <c r="U300">
        <v>6</v>
      </c>
      <c r="V300" s="1">
        <v>69852.63</v>
      </c>
      <c r="W300">
        <v>72.180000000000007</v>
      </c>
      <c r="X300" s="1">
        <v>250663.4</v>
      </c>
      <c r="Y300">
        <v>0.55310000000000004</v>
      </c>
      <c r="Z300">
        <v>1.3100000000000001E-2</v>
      </c>
      <c r="AA300">
        <v>0.43380000000000002</v>
      </c>
      <c r="AB300">
        <v>0.44690000000000002</v>
      </c>
      <c r="AC300">
        <v>250.66</v>
      </c>
      <c r="AD300" s="1">
        <v>9800.76</v>
      </c>
      <c r="AE300">
        <v>637.46</v>
      </c>
      <c r="AF300" s="1">
        <v>191386.85</v>
      </c>
      <c r="AG300">
        <v>421</v>
      </c>
      <c r="AH300" s="1">
        <v>35361</v>
      </c>
      <c r="AI300" s="1">
        <v>54896</v>
      </c>
      <c r="AJ300">
        <v>46.48</v>
      </c>
      <c r="AK300">
        <v>33.4</v>
      </c>
      <c r="AL300">
        <v>35.17</v>
      </c>
      <c r="AM300">
        <v>5</v>
      </c>
      <c r="AN300">
        <v>0</v>
      </c>
      <c r="AO300">
        <v>1.0009999999999999</v>
      </c>
      <c r="AP300" s="1">
        <v>2152.08</v>
      </c>
      <c r="AQ300" s="1">
        <v>2875.06</v>
      </c>
      <c r="AR300" s="1">
        <v>7403.45</v>
      </c>
      <c r="AS300">
        <v>846.27</v>
      </c>
      <c r="AT300">
        <v>446.87</v>
      </c>
      <c r="AU300" s="1">
        <v>13723.73</v>
      </c>
      <c r="AV300" s="1">
        <v>7283.98</v>
      </c>
      <c r="AW300">
        <v>0.36709999999999998</v>
      </c>
      <c r="AX300" s="1">
        <v>9052.41</v>
      </c>
      <c r="AY300">
        <v>0.45619999999999999</v>
      </c>
      <c r="AZ300" s="1">
        <v>2436.67</v>
      </c>
      <c r="BA300">
        <v>0.12280000000000001</v>
      </c>
      <c r="BB300" s="1">
        <v>1070.53</v>
      </c>
      <c r="BC300">
        <v>5.3900000000000003E-2</v>
      </c>
      <c r="BD300" s="1">
        <v>19843.59</v>
      </c>
      <c r="BE300" s="1">
        <v>6278.64</v>
      </c>
      <c r="BF300">
        <v>1.5114000000000001</v>
      </c>
      <c r="BG300">
        <v>0.58040000000000003</v>
      </c>
      <c r="BH300">
        <v>0.1784</v>
      </c>
      <c r="BI300">
        <v>0.1648</v>
      </c>
      <c r="BJ300">
        <v>5.8599999999999999E-2</v>
      </c>
      <c r="BK300">
        <v>1.78E-2</v>
      </c>
    </row>
    <row r="301" spans="1:63" x14ac:dyDescent="0.25">
      <c r="A301" t="s">
        <v>301</v>
      </c>
      <c r="B301">
        <v>47639</v>
      </c>
      <c r="C301">
        <v>114</v>
      </c>
      <c r="D301">
        <v>9.52</v>
      </c>
      <c r="E301" s="1">
        <v>1084.8399999999999</v>
      </c>
      <c r="F301" s="1">
        <v>1095.92</v>
      </c>
      <c r="G301">
        <v>1.8E-3</v>
      </c>
      <c r="H301">
        <v>0</v>
      </c>
      <c r="I301">
        <v>4.5999999999999999E-3</v>
      </c>
      <c r="J301">
        <v>0</v>
      </c>
      <c r="K301">
        <v>7.3000000000000001E-3</v>
      </c>
      <c r="L301">
        <v>0.94979999999999998</v>
      </c>
      <c r="M301">
        <v>3.6499999999999998E-2</v>
      </c>
      <c r="N301">
        <v>0.371</v>
      </c>
      <c r="O301">
        <v>0</v>
      </c>
      <c r="P301">
        <v>0.18290000000000001</v>
      </c>
      <c r="Q301" s="1">
        <v>60606.69</v>
      </c>
      <c r="R301">
        <v>0.10340000000000001</v>
      </c>
      <c r="S301">
        <v>0.21840000000000001</v>
      </c>
      <c r="T301">
        <v>0.67820000000000003</v>
      </c>
      <c r="U301">
        <v>14</v>
      </c>
      <c r="V301" s="1">
        <v>39075.67</v>
      </c>
      <c r="W301">
        <v>74.36</v>
      </c>
      <c r="X301" s="1">
        <v>121781.6</v>
      </c>
      <c r="Y301">
        <v>0.92249999999999999</v>
      </c>
      <c r="Z301">
        <v>2.9899999999999999E-2</v>
      </c>
      <c r="AA301">
        <v>4.7600000000000003E-2</v>
      </c>
      <c r="AB301">
        <v>7.7499999999999999E-2</v>
      </c>
      <c r="AC301">
        <v>121.78</v>
      </c>
      <c r="AD301" s="1">
        <v>2744.54</v>
      </c>
      <c r="AE301">
        <v>323.14</v>
      </c>
      <c r="AF301" s="1">
        <v>120813.18</v>
      </c>
      <c r="AG301">
        <v>133</v>
      </c>
      <c r="AH301" s="1">
        <v>33684</v>
      </c>
      <c r="AI301" s="1">
        <v>49055</v>
      </c>
      <c r="AJ301">
        <v>25.5</v>
      </c>
      <c r="AK301">
        <v>22.3</v>
      </c>
      <c r="AL301">
        <v>25.12</v>
      </c>
      <c r="AM301">
        <v>4.4000000000000004</v>
      </c>
      <c r="AN301">
        <v>0</v>
      </c>
      <c r="AO301">
        <v>0.97870000000000001</v>
      </c>
      <c r="AP301" s="1">
        <v>1625.41</v>
      </c>
      <c r="AQ301" s="1">
        <v>2671.95</v>
      </c>
      <c r="AR301" s="1">
        <v>7396.49</v>
      </c>
      <c r="AS301">
        <v>718.33</v>
      </c>
      <c r="AT301">
        <v>177.21</v>
      </c>
      <c r="AU301" s="1">
        <v>12589.4</v>
      </c>
      <c r="AV301" s="1">
        <v>10053.91</v>
      </c>
      <c r="AW301">
        <v>0.66220000000000001</v>
      </c>
      <c r="AX301" s="1">
        <v>2203.23</v>
      </c>
      <c r="AY301">
        <v>0.14510000000000001</v>
      </c>
      <c r="AZ301" s="1">
        <v>1513.42</v>
      </c>
      <c r="BA301">
        <v>9.9699999999999997E-2</v>
      </c>
      <c r="BB301" s="1">
        <v>1412.6</v>
      </c>
      <c r="BC301">
        <v>9.2999999999999999E-2</v>
      </c>
      <c r="BD301" s="1">
        <v>15183.16</v>
      </c>
      <c r="BE301" s="1">
        <v>10450.290000000001</v>
      </c>
      <c r="BF301">
        <v>4.4528999999999996</v>
      </c>
      <c r="BG301">
        <v>0.56730000000000003</v>
      </c>
      <c r="BH301">
        <v>0.20549999999999999</v>
      </c>
      <c r="BI301">
        <v>0.16259999999999999</v>
      </c>
      <c r="BJ301">
        <v>4.9799999999999997E-2</v>
      </c>
      <c r="BK301">
        <v>1.4800000000000001E-2</v>
      </c>
    </row>
    <row r="302" spans="1:63" x14ac:dyDescent="0.25">
      <c r="A302" t="s">
        <v>302</v>
      </c>
      <c r="B302">
        <v>48702</v>
      </c>
      <c r="C302">
        <v>11</v>
      </c>
      <c r="D302">
        <v>282.66000000000003</v>
      </c>
      <c r="E302" s="1">
        <v>3109.3</v>
      </c>
      <c r="F302" s="1">
        <v>3590.68</v>
      </c>
      <c r="G302">
        <v>2.3699999999999999E-2</v>
      </c>
      <c r="H302">
        <v>1.1000000000000001E-3</v>
      </c>
      <c r="I302">
        <v>0.1019</v>
      </c>
      <c r="J302">
        <v>8.0000000000000004E-4</v>
      </c>
      <c r="K302">
        <v>6.2100000000000002E-2</v>
      </c>
      <c r="L302">
        <v>0.71789999999999998</v>
      </c>
      <c r="M302">
        <v>9.2499999999999999E-2</v>
      </c>
      <c r="N302">
        <v>0.6351</v>
      </c>
      <c r="O302">
        <v>4.4600000000000001E-2</v>
      </c>
      <c r="P302">
        <v>0.13869999999999999</v>
      </c>
      <c r="Q302" s="1">
        <v>74083.97</v>
      </c>
      <c r="R302">
        <v>0.15640000000000001</v>
      </c>
      <c r="S302">
        <v>0.17449999999999999</v>
      </c>
      <c r="T302">
        <v>0.66910000000000003</v>
      </c>
      <c r="U302">
        <v>23</v>
      </c>
      <c r="V302" s="1">
        <v>114037.52</v>
      </c>
      <c r="W302">
        <v>135.07</v>
      </c>
      <c r="X302" s="1">
        <v>83826.16</v>
      </c>
      <c r="Y302">
        <v>0.71860000000000002</v>
      </c>
      <c r="Z302">
        <v>0.22689999999999999</v>
      </c>
      <c r="AA302">
        <v>5.45E-2</v>
      </c>
      <c r="AB302">
        <v>0.28139999999999998</v>
      </c>
      <c r="AC302">
        <v>83.83</v>
      </c>
      <c r="AD302" s="1">
        <v>3595.3</v>
      </c>
      <c r="AE302">
        <v>474.07</v>
      </c>
      <c r="AF302" s="1">
        <v>55732.62</v>
      </c>
      <c r="AG302">
        <v>11</v>
      </c>
      <c r="AH302" s="1">
        <v>31162</v>
      </c>
      <c r="AI302" s="1">
        <v>45748</v>
      </c>
      <c r="AJ302">
        <v>65.3</v>
      </c>
      <c r="AK302">
        <v>38.31</v>
      </c>
      <c r="AL302">
        <v>52.02</v>
      </c>
      <c r="AM302">
        <v>6.8</v>
      </c>
      <c r="AN302">
        <v>0</v>
      </c>
      <c r="AO302">
        <v>0.83109999999999995</v>
      </c>
      <c r="AP302" s="1">
        <v>1355.8</v>
      </c>
      <c r="AQ302" s="1">
        <v>2099.41</v>
      </c>
      <c r="AR302" s="1">
        <v>8878.86</v>
      </c>
      <c r="AS302" s="1">
        <v>1235.22</v>
      </c>
      <c r="AT302">
        <v>694.88</v>
      </c>
      <c r="AU302" s="1">
        <v>14264.18</v>
      </c>
      <c r="AV302" s="1">
        <v>8225.91</v>
      </c>
      <c r="AW302">
        <v>0.55779999999999996</v>
      </c>
      <c r="AX302" s="1">
        <v>2708.92</v>
      </c>
      <c r="AY302">
        <v>0.1837</v>
      </c>
      <c r="AZ302" s="1">
        <v>1810.06</v>
      </c>
      <c r="BA302">
        <v>0.1227</v>
      </c>
      <c r="BB302" s="1">
        <v>2003.17</v>
      </c>
      <c r="BC302">
        <v>0.1358</v>
      </c>
      <c r="BD302" s="1">
        <v>14748.06</v>
      </c>
      <c r="BE302" s="1">
        <v>9072.11</v>
      </c>
      <c r="BF302">
        <v>4.0533000000000001</v>
      </c>
      <c r="BG302">
        <v>0.58340000000000003</v>
      </c>
      <c r="BH302">
        <v>0.27210000000000001</v>
      </c>
      <c r="BI302">
        <v>9.9299999999999999E-2</v>
      </c>
      <c r="BJ302">
        <v>3.7199999999999997E-2</v>
      </c>
      <c r="BK302">
        <v>7.9000000000000008E-3</v>
      </c>
    </row>
    <row r="303" spans="1:63" x14ac:dyDescent="0.25">
      <c r="A303" t="s">
        <v>303</v>
      </c>
      <c r="B303">
        <v>44289</v>
      </c>
      <c r="C303">
        <v>3</v>
      </c>
      <c r="D303">
        <v>524.69000000000005</v>
      </c>
      <c r="E303" s="1">
        <v>1574.06</v>
      </c>
      <c r="F303" s="1">
        <v>1592.92</v>
      </c>
      <c r="G303">
        <v>2.3800000000000002E-2</v>
      </c>
      <c r="H303">
        <v>0</v>
      </c>
      <c r="I303">
        <v>0.01</v>
      </c>
      <c r="J303">
        <v>1.2999999999999999E-3</v>
      </c>
      <c r="K303">
        <v>5.4600000000000003E-2</v>
      </c>
      <c r="L303">
        <v>0.86260000000000003</v>
      </c>
      <c r="M303">
        <v>4.7699999999999999E-2</v>
      </c>
      <c r="N303">
        <v>5.1499999999999997E-2</v>
      </c>
      <c r="O303">
        <v>1.7100000000000001E-2</v>
      </c>
      <c r="P303">
        <v>9.3600000000000003E-2</v>
      </c>
      <c r="Q303" s="1">
        <v>83058.78</v>
      </c>
      <c r="R303">
        <v>8.5699999999999998E-2</v>
      </c>
      <c r="S303">
        <v>0.16189999999999999</v>
      </c>
      <c r="T303">
        <v>0.75239999999999996</v>
      </c>
      <c r="U303">
        <v>9</v>
      </c>
      <c r="V303" s="1">
        <v>118224.32000000001</v>
      </c>
      <c r="W303">
        <v>171.12</v>
      </c>
      <c r="X303" s="1">
        <v>276184.03000000003</v>
      </c>
      <c r="Y303">
        <v>0.90410000000000001</v>
      </c>
      <c r="Z303">
        <v>7.2999999999999995E-2</v>
      </c>
      <c r="AA303">
        <v>2.3E-2</v>
      </c>
      <c r="AB303">
        <v>9.5899999999999999E-2</v>
      </c>
      <c r="AC303">
        <v>276.18</v>
      </c>
      <c r="AD303" s="1">
        <v>12771.66</v>
      </c>
      <c r="AE303" s="1">
        <v>1356.08</v>
      </c>
      <c r="AF303" s="1">
        <v>265679.62</v>
      </c>
      <c r="AG303">
        <v>552</v>
      </c>
      <c r="AH303" s="1">
        <v>72009</v>
      </c>
      <c r="AI303" s="1">
        <v>151005</v>
      </c>
      <c r="AJ303">
        <v>103.77</v>
      </c>
      <c r="AK303">
        <v>43.71</v>
      </c>
      <c r="AL303">
        <v>59.49</v>
      </c>
      <c r="AM303">
        <v>4.26</v>
      </c>
      <c r="AN303">
        <v>0</v>
      </c>
      <c r="AO303">
        <v>0.62960000000000005</v>
      </c>
      <c r="AP303" s="1">
        <v>1769.81</v>
      </c>
      <c r="AQ303" s="1">
        <v>1716.98</v>
      </c>
      <c r="AR303" s="1">
        <v>8686.92</v>
      </c>
      <c r="AS303">
        <v>867.39</v>
      </c>
      <c r="AT303">
        <v>364.36</v>
      </c>
      <c r="AU303" s="1">
        <v>13405.46</v>
      </c>
      <c r="AV303" s="1">
        <v>2976.63</v>
      </c>
      <c r="AW303">
        <v>0.19719999999999999</v>
      </c>
      <c r="AX303" s="1">
        <v>10790.1</v>
      </c>
      <c r="AY303">
        <v>0.71479999999999999</v>
      </c>
      <c r="AZ303">
        <v>817.34</v>
      </c>
      <c r="BA303">
        <v>5.4100000000000002E-2</v>
      </c>
      <c r="BB303">
        <v>511.77</v>
      </c>
      <c r="BC303">
        <v>3.39E-2</v>
      </c>
      <c r="BD303" s="1">
        <v>15095.84</v>
      </c>
      <c r="BE303" s="1">
        <v>1616.41</v>
      </c>
      <c r="BF303">
        <v>0.13100000000000001</v>
      </c>
      <c r="BG303">
        <v>0.5766</v>
      </c>
      <c r="BH303">
        <v>0.18490000000000001</v>
      </c>
      <c r="BI303">
        <v>0.1862</v>
      </c>
      <c r="BJ303">
        <v>3.5400000000000001E-2</v>
      </c>
      <c r="BK303">
        <v>1.6899999999999998E-2</v>
      </c>
    </row>
    <row r="304" spans="1:63" x14ac:dyDescent="0.25">
      <c r="A304" t="s">
        <v>304</v>
      </c>
      <c r="B304">
        <v>46128</v>
      </c>
      <c r="C304">
        <v>31</v>
      </c>
      <c r="D304">
        <v>45.77</v>
      </c>
      <c r="E304" s="1">
        <v>1418.78</v>
      </c>
      <c r="F304" s="1">
        <v>1437.96</v>
      </c>
      <c r="G304">
        <v>2.0999999999999999E-3</v>
      </c>
      <c r="H304">
        <v>0</v>
      </c>
      <c r="I304">
        <v>7.6E-3</v>
      </c>
      <c r="J304">
        <v>6.9999999999999999E-4</v>
      </c>
      <c r="K304">
        <v>2.9899999999999999E-2</v>
      </c>
      <c r="L304">
        <v>0.94579999999999997</v>
      </c>
      <c r="M304">
        <v>1.3899999999999999E-2</v>
      </c>
      <c r="N304">
        <v>0.35360000000000003</v>
      </c>
      <c r="O304">
        <v>8.3000000000000001E-3</v>
      </c>
      <c r="P304">
        <v>0.1399</v>
      </c>
      <c r="Q304" s="1">
        <v>50399.839999999997</v>
      </c>
      <c r="R304">
        <v>0.4516</v>
      </c>
      <c r="S304">
        <v>0.1613</v>
      </c>
      <c r="T304">
        <v>0.3871</v>
      </c>
      <c r="U304">
        <v>11</v>
      </c>
      <c r="V304" s="1">
        <v>85049.64</v>
      </c>
      <c r="W304">
        <v>123.69</v>
      </c>
      <c r="X304" s="1">
        <v>134977.92000000001</v>
      </c>
      <c r="Y304">
        <v>0.91959999999999997</v>
      </c>
      <c r="Z304">
        <v>4.5100000000000001E-2</v>
      </c>
      <c r="AA304">
        <v>3.5299999999999998E-2</v>
      </c>
      <c r="AB304">
        <v>8.0399999999999999E-2</v>
      </c>
      <c r="AC304">
        <v>134.97999999999999</v>
      </c>
      <c r="AD304" s="1">
        <v>3798.75</v>
      </c>
      <c r="AE304">
        <v>606.85</v>
      </c>
      <c r="AF304" s="1">
        <v>120499.94</v>
      </c>
      <c r="AG304">
        <v>131</v>
      </c>
      <c r="AH304" s="1">
        <v>39067</v>
      </c>
      <c r="AI304" s="1">
        <v>60928</v>
      </c>
      <c r="AJ304">
        <v>30.77</v>
      </c>
      <c r="AK304">
        <v>27.93</v>
      </c>
      <c r="AL304">
        <v>30.44</v>
      </c>
      <c r="AM304">
        <v>3.12</v>
      </c>
      <c r="AN304">
        <v>780.46</v>
      </c>
      <c r="AO304">
        <v>0.99509999999999998</v>
      </c>
      <c r="AP304" s="1">
        <v>1423.89</v>
      </c>
      <c r="AQ304" s="1">
        <v>2642.31</v>
      </c>
      <c r="AR304" s="1">
        <v>7082.41</v>
      </c>
      <c r="AS304">
        <v>842.57</v>
      </c>
      <c r="AT304">
        <v>268.56</v>
      </c>
      <c r="AU304" s="1">
        <v>12259.74</v>
      </c>
      <c r="AV304" s="1">
        <v>6888.96</v>
      </c>
      <c r="AW304">
        <v>0.5222</v>
      </c>
      <c r="AX304" s="1">
        <v>3946.23</v>
      </c>
      <c r="AY304">
        <v>0.29909999999999998</v>
      </c>
      <c r="AZ304" s="1">
        <v>1372.99</v>
      </c>
      <c r="BA304">
        <v>0.1041</v>
      </c>
      <c r="BB304">
        <v>984.94</v>
      </c>
      <c r="BC304">
        <v>7.4700000000000003E-2</v>
      </c>
      <c r="BD304" s="1">
        <v>13193.12</v>
      </c>
      <c r="BE304" s="1">
        <v>6809.37</v>
      </c>
      <c r="BF304">
        <v>1.8774999999999999</v>
      </c>
      <c r="BG304">
        <v>0.49359999999999998</v>
      </c>
      <c r="BH304">
        <v>0.18920000000000001</v>
      </c>
      <c r="BI304">
        <v>0.27550000000000002</v>
      </c>
      <c r="BJ304">
        <v>2.41E-2</v>
      </c>
      <c r="BK304">
        <v>1.77E-2</v>
      </c>
    </row>
    <row r="305" spans="1:63" x14ac:dyDescent="0.25">
      <c r="A305" t="s">
        <v>305</v>
      </c>
      <c r="B305">
        <v>47886</v>
      </c>
      <c r="C305">
        <v>45</v>
      </c>
      <c r="D305">
        <v>57.44</v>
      </c>
      <c r="E305" s="1">
        <v>2584.6999999999998</v>
      </c>
      <c r="F305" s="1">
        <v>2733.94</v>
      </c>
      <c r="G305">
        <v>6.1999999999999998E-3</v>
      </c>
      <c r="H305">
        <v>1.5E-3</v>
      </c>
      <c r="I305">
        <v>8.8000000000000005E-3</v>
      </c>
      <c r="J305">
        <v>4.0000000000000002E-4</v>
      </c>
      <c r="K305">
        <v>5.8500000000000003E-2</v>
      </c>
      <c r="L305">
        <v>0.86939999999999995</v>
      </c>
      <c r="M305">
        <v>5.5199999999999999E-2</v>
      </c>
      <c r="N305">
        <v>0.40489999999999998</v>
      </c>
      <c r="O305">
        <v>1.6899999999999998E-2</v>
      </c>
      <c r="P305">
        <v>0.14430000000000001</v>
      </c>
      <c r="Q305" s="1">
        <v>72906.39</v>
      </c>
      <c r="R305">
        <v>0.1042</v>
      </c>
      <c r="S305">
        <v>0.1111</v>
      </c>
      <c r="T305">
        <v>0.78469999999999995</v>
      </c>
      <c r="U305">
        <v>17</v>
      </c>
      <c r="V305" s="1">
        <v>87489.74</v>
      </c>
      <c r="W305">
        <v>150.05000000000001</v>
      </c>
      <c r="X305" s="1">
        <v>154632.1</v>
      </c>
      <c r="Y305">
        <v>0.82599999999999996</v>
      </c>
      <c r="Z305">
        <v>0.13850000000000001</v>
      </c>
      <c r="AA305">
        <v>3.5499999999999997E-2</v>
      </c>
      <c r="AB305">
        <v>0.17399999999999999</v>
      </c>
      <c r="AC305">
        <v>154.63</v>
      </c>
      <c r="AD305" s="1">
        <v>4751.87</v>
      </c>
      <c r="AE305">
        <v>533.77</v>
      </c>
      <c r="AF305" s="1">
        <v>142766.35999999999</v>
      </c>
      <c r="AG305">
        <v>228</v>
      </c>
      <c r="AH305" s="1">
        <v>36152</v>
      </c>
      <c r="AI305" s="1">
        <v>56031</v>
      </c>
      <c r="AJ305">
        <v>57.39</v>
      </c>
      <c r="AK305">
        <v>29.52</v>
      </c>
      <c r="AL305">
        <v>31.12</v>
      </c>
      <c r="AM305">
        <v>4.8499999999999996</v>
      </c>
      <c r="AN305">
        <v>0</v>
      </c>
      <c r="AO305">
        <v>0.91569999999999996</v>
      </c>
      <c r="AP305" s="1">
        <v>1593.32</v>
      </c>
      <c r="AQ305" s="1">
        <v>1838.9</v>
      </c>
      <c r="AR305" s="1">
        <v>6592.18</v>
      </c>
      <c r="AS305">
        <v>646.63</v>
      </c>
      <c r="AT305">
        <v>49.82</v>
      </c>
      <c r="AU305" s="1">
        <v>10720.85</v>
      </c>
      <c r="AV305" s="1">
        <v>5680.57</v>
      </c>
      <c r="AW305">
        <v>0.46139999999999998</v>
      </c>
      <c r="AX305" s="1">
        <v>4350.1099999999997</v>
      </c>
      <c r="AY305">
        <v>0.3533</v>
      </c>
      <c r="AZ305" s="1">
        <v>1050.0999999999999</v>
      </c>
      <c r="BA305">
        <v>8.5300000000000001E-2</v>
      </c>
      <c r="BB305" s="1">
        <v>1231.0999999999999</v>
      </c>
      <c r="BC305">
        <v>0.1</v>
      </c>
      <c r="BD305" s="1">
        <v>12311.88</v>
      </c>
      <c r="BE305" s="1">
        <v>5382.1</v>
      </c>
      <c r="BF305">
        <v>1.3835</v>
      </c>
      <c r="BG305">
        <v>0.56089999999999995</v>
      </c>
      <c r="BH305">
        <v>0.2346</v>
      </c>
      <c r="BI305">
        <v>0.1721</v>
      </c>
      <c r="BJ305">
        <v>2.2800000000000001E-2</v>
      </c>
      <c r="BK305">
        <v>9.5999999999999992E-3</v>
      </c>
    </row>
    <row r="306" spans="1:63" x14ac:dyDescent="0.25">
      <c r="A306" t="s">
        <v>306</v>
      </c>
      <c r="B306">
        <v>49452</v>
      </c>
      <c r="C306">
        <v>49</v>
      </c>
      <c r="D306">
        <v>61.9</v>
      </c>
      <c r="E306" s="1">
        <v>3033.09</v>
      </c>
      <c r="F306" s="1">
        <v>2722.65</v>
      </c>
      <c r="G306">
        <v>2.2000000000000001E-3</v>
      </c>
      <c r="H306">
        <v>6.9999999999999999E-4</v>
      </c>
      <c r="I306">
        <v>4.6600000000000003E-2</v>
      </c>
      <c r="J306">
        <v>4.0000000000000002E-4</v>
      </c>
      <c r="K306">
        <v>2.75E-2</v>
      </c>
      <c r="L306">
        <v>0.85019999999999996</v>
      </c>
      <c r="M306">
        <v>7.2300000000000003E-2</v>
      </c>
      <c r="N306">
        <v>0.54020000000000001</v>
      </c>
      <c r="O306">
        <v>2.0000000000000001E-4</v>
      </c>
      <c r="P306">
        <v>0.16650000000000001</v>
      </c>
      <c r="Q306" s="1">
        <v>56262.39</v>
      </c>
      <c r="R306">
        <v>0.17860000000000001</v>
      </c>
      <c r="S306">
        <v>0.19639999999999999</v>
      </c>
      <c r="T306">
        <v>0.625</v>
      </c>
      <c r="U306">
        <v>26</v>
      </c>
      <c r="V306" s="1">
        <v>73763.62</v>
      </c>
      <c r="W306">
        <v>115.66</v>
      </c>
      <c r="X306" s="1">
        <v>125490.56</v>
      </c>
      <c r="Y306">
        <v>0.73860000000000003</v>
      </c>
      <c r="Z306">
        <v>0.18779999999999999</v>
      </c>
      <c r="AA306">
        <v>7.3599999999999999E-2</v>
      </c>
      <c r="AB306">
        <v>0.26140000000000002</v>
      </c>
      <c r="AC306">
        <v>125.49</v>
      </c>
      <c r="AD306" s="1">
        <v>4211.18</v>
      </c>
      <c r="AE306">
        <v>513.88</v>
      </c>
      <c r="AF306" s="1">
        <v>99302.79</v>
      </c>
      <c r="AG306">
        <v>80</v>
      </c>
      <c r="AH306" s="1">
        <v>29899</v>
      </c>
      <c r="AI306" s="1">
        <v>43976</v>
      </c>
      <c r="AJ306">
        <v>60.4</v>
      </c>
      <c r="AK306">
        <v>26.39</v>
      </c>
      <c r="AL306">
        <v>51.22</v>
      </c>
      <c r="AM306">
        <v>4.4000000000000004</v>
      </c>
      <c r="AN306">
        <v>0</v>
      </c>
      <c r="AO306">
        <v>0.7863</v>
      </c>
      <c r="AP306" s="1">
        <v>1564.66</v>
      </c>
      <c r="AQ306" s="1">
        <v>2091.92</v>
      </c>
      <c r="AR306" s="1">
        <v>8556.08</v>
      </c>
      <c r="AS306">
        <v>687.98</v>
      </c>
      <c r="AT306">
        <v>444.38</v>
      </c>
      <c r="AU306" s="1">
        <v>13345.02</v>
      </c>
      <c r="AV306" s="1">
        <v>8447.26</v>
      </c>
      <c r="AW306">
        <v>0.54979999999999996</v>
      </c>
      <c r="AX306" s="1">
        <v>4296.67</v>
      </c>
      <c r="AY306">
        <v>0.27960000000000002</v>
      </c>
      <c r="AZ306">
        <v>881.38</v>
      </c>
      <c r="BA306">
        <v>5.74E-2</v>
      </c>
      <c r="BB306" s="1">
        <v>1739.95</v>
      </c>
      <c r="BC306">
        <v>0.1132</v>
      </c>
      <c r="BD306" s="1">
        <v>15365.26</v>
      </c>
      <c r="BE306" s="1">
        <v>5205.13</v>
      </c>
      <c r="BF306">
        <v>2.0091000000000001</v>
      </c>
      <c r="BG306">
        <v>0.51590000000000003</v>
      </c>
      <c r="BH306">
        <v>0.34060000000000001</v>
      </c>
      <c r="BI306">
        <v>0.1118</v>
      </c>
      <c r="BJ306">
        <v>1.9400000000000001E-2</v>
      </c>
      <c r="BK306">
        <v>1.2200000000000001E-2</v>
      </c>
    </row>
    <row r="307" spans="1:63" x14ac:dyDescent="0.25">
      <c r="A307" t="s">
        <v>307</v>
      </c>
      <c r="B307">
        <v>48272</v>
      </c>
      <c r="C307">
        <v>248</v>
      </c>
      <c r="D307">
        <v>5.19</v>
      </c>
      <c r="E307" s="1">
        <v>1285.98</v>
      </c>
      <c r="F307" s="1">
        <v>1104.01</v>
      </c>
      <c r="G307">
        <v>3.5999999999999999E-3</v>
      </c>
      <c r="H307">
        <v>0</v>
      </c>
      <c r="I307">
        <v>8.2000000000000007E-3</v>
      </c>
      <c r="J307">
        <v>0</v>
      </c>
      <c r="K307">
        <v>3.0800000000000001E-2</v>
      </c>
      <c r="L307">
        <v>0.92110000000000003</v>
      </c>
      <c r="M307">
        <v>3.6299999999999999E-2</v>
      </c>
      <c r="N307">
        <v>0.3392</v>
      </c>
      <c r="O307">
        <v>7.4000000000000003E-3</v>
      </c>
      <c r="P307">
        <v>0.18090000000000001</v>
      </c>
      <c r="Q307" s="1">
        <v>59000.29</v>
      </c>
      <c r="R307">
        <v>0.38819999999999999</v>
      </c>
      <c r="S307">
        <v>0.12939999999999999</v>
      </c>
      <c r="T307">
        <v>0.4824</v>
      </c>
      <c r="U307">
        <v>8</v>
      </c>
      <c r="V307" s="1">
        <v>87523.13</v>
      </c>
      <c r="W307">
        <v>157.35</v>
      </c>
      <c r="X307" s="1">
        <v>251540.09</v>
      </c>
      <c r="Y307">
        <v>0.87729999999999997</v>
      </c>
      <c r="Z307">
        <v>3.5000000000000003E-2</v>
      </c>
      <c r="AA307">
        <v>8.77E-2</v>
      </c>
      <c r="AB307">
        <v>0.1227</v>
      </c>
      <c r="AC307">
        <v>251.54</v>
      </c>
      <c r="AD307" s="1">
        <v>6753.19</v>
      </c>
      <c r="AE307">
        <v>667.33</v>
      </c>
      <c r="AF307" s="1">
        <v>265216.63</v>
      </c>
      <c r="AG307">
        <v>550</v>
      </c>
      <c r="AH307" s="1">
        <v>38784</v>
      </c>
      <c r="AI307" s="1">
        <v>61351</v>
      </c>
      <c r="AJ307">
        <v>47.55</v>
      </c>
      <c r="AK307">
        <v>23.99</v>
      </c>
      <c r="AL307">
        <v>46.71</v>
      </c>
      <c r="AM307">
        <v>5.0999999999999996</v>
      </c>
      <c r="AN307" s="1">
        <v>1822.59</v>
      </c>
      <c r="AO307">
        <v>1.6654</v>
      </c>
      <c r="AP307" s="1">
        <v>2091.89</v>
      </c>
      <c r="AQ307" s="1">
        <v>2306.92</v>
      </c>
      <c r="AR307" s="1">
        <v>8137.92</v>
      </c>
      <c r="AS307">
        <v>707.93</v>
      </c>
      <c r="AT307">
        <v>421.75</v>
      </c>
      <c r="AU307" s="1">
        <v>13666.42</v>
      </c>
      <c r="AV307" s="1">
        <v>5528.53</v>
      </c>
      <c r="AW307">
        <v>0.31680000000000003</v>
      </c>
      <c r="AX307" s="1">
        <v>9423.42</v>
      </c>
      <c r="AY307">
        <v>0.54</v>
      </c>
      <c r="AZ307" s="1">
        <v>1226.74</v>
      </c>
      <c r="BA307">
        <v>7.0300000000000001E-2</v>
      </c>
      <c r="BB307" s="1">
        <v>1273.5</v>
      </c>
      <c r="BC307">
        <v>7.2999999999999995E-2</v>
      </c>
      <c r="BD307" s="1">
        <v>17452.189999999999</v>
      </c>
      <c r="BE307" s="1">
        <v>2933.81</v>
      </c>
      <c r="BF307">
        <v>0.75739999999999996</v>
      </c>
      <c r="BG307">
        <v>0.5534</v>
      </c>
      <c r="BH307">
        <v>0.28570000000000001</v>
      </c>
      <c r="BI307">
        <v>0.11409999999999999</v>
      </c>
      <c r="BJ307">
        <v>3.2199999999999999E-2</v>
      </c>
      <c r="BK307">
        <v>1.47E-2</v>
      </c>
    </row>
    <row r="308" spans="1:63" x14ac:dyDescent="0.25">
      <c r="A308" t="s">
        <v>308</v>
      </c>
      <c r="B308">
        <v>442</v>
      </c>
      <c r="C308">
        <v>115</v>
      </c>
      <c r="D308">
        <v>6.35</v>
      </c>
      <c r="E308">
        <v>730.59</v>
      </c>
      <c r="F308">
        <v>724.77</v>
      </c>
      <c r="G308">
        <v>1.4E-3</v>
      </c>
      <c r="H308">
        <v>0</v>
      </c>
      <c r="I308">
        <v>4.1000000000000003E-3</v>
      </c>
      <c r="J308">
        <v>0</v>
      </c>
      <c r="K308">
        <v>2.8E-3</v>
      </c>
      <c r="L308">
        <v>0.97789999999999999</v>
      </c>
      <c r="M308">
        <v>1.38E-2</v>
      </c>
      <c r="N308">
        <v>0.97460000000000002</v>
      </c>
      <c r="O308">
        <v>0</v>
      </c>
      <c r="P308">
        <v>0.223</v>
      </c>
      <c r="Q308" s="1">
        <v>65935.37</v>
      </c>
      <c r="R308">
        <v>0.1923</v>
      </c>
      <c r="S308">
        <v>0</v>
      </c>
      <c r="T308">
        <v>0.80769999999999997</v>
      </c>
      <c r="U308">
        <v>6</v>
      </c>
      <c r="V308" s="1">
        <v>88276</v>
      </c>
      <c r="W308">
        <v>121.39</v>
      </c>
      <c r="X308" s="1">
        <v>111304.4</v>
      </c>
      <c r="Y308">
        <v>0.68010000000000004</v>
      </c>
      <c r="Z308">
        <v>8.7300000000000003E-2</v>
      </c>
      <c r="AA308">
        <v>0.2326</v>
      </c>
      <c r="AB308">
        <v>0.31990000000000002</v>
      </c>
      <c r="AC308">
        <v>111.3</v>
      </c>
      <c r="AD308" s="1">
        <v>2457.52</v>
      </c>
      <c r="AE308">
        <v>229.81</v>
      </c>
      <c r="AF308" s="1">
        <v>258909.93</v>
      </c>
      <c r="AG308">
        <v>544</v>
      </c>
      <c r="AH308" s="1">
        <v>28240</v>
      </c>
      <c r="AI308" s="1">
        <v>42124</v>
      </c>
      <c r="AJ308">
        <v>26.5</v>
      </c>
      <c r="AK308">
        <v>20</v>
      </c>
      <c r="AL308">
        <v>26.5</v>
      </c>
      <c r="AM308">
        <v>3.8</v>
      </c>
      <c r="AN308">
        <v>0</v>
      </c>
      <c r="AO308">
        <v>0.90869999999999995</v>
      </c>
      <c r="AP308" s="1">
        <v>3331.58</v>
      </c>
      <c r="AQ308" s="1">
        <v>2343.56</v>
      </c>
      <c r="AR308" s="1">
        <v>8469.6</v>
      </c>
      <c r="AS308">
        <v>387.38</v>
      </c>
      <c r="AT308">
        <v>141.19999999999999</v>
      </c>
      <c r="AU308" s="1">
        <v>14673.32</v>
      </c>
      <c r="AV308" s="1">
        <v>12973.73</v>
      </c>
      <c r="AW308">
        <v>0.71850000000000003</v>
      </c>
      <c r="AX308" s="1">
        <v>2097.6999999999998</v>
      </c>
      <c r="AY308">
        <v>0.1162</v>
      </c>
      <c r="AZ308">
        <v>997.74</v>
      </c>
      <c r="BA308">
        <v>5.5300000000000002E-2</v>
      </c>
      <c r="BB308" s="1">
        <v>1986.73</v>
      </c>
      <c r="BC308">
        <v>0.11</v>
      </c>
      <c r="BD308" s="1">
        <v>18055.900000000001</v>
      </c>
      <c r="BE308" s="1">
        <v>4950.8599999999997</v>
      </c>
      <c r="BF308">
        <v>3.0710000000000002</v>
      </c>
      <c r="BG308">
        <v>0.50819999999999999</v>
      </c>
      <c r="BH308">
        <v>0.24690000000000001</v>
      </c>
      <c r="BI308">
        <v>0.2034</v>
      </c>
      <c r="BJ308">
        <v>2.0799999999999999E-2</v>
      </c>
      <c r="BK308">
        <v>2.07E-2</v>
      </c>
    </row>
    <row r="309" spans="1:63" x14ac:dyDescent="0.25">
      <c r="A309" t="s">
        <v>309</v>
      </c>
      <c r="B309">
        <v>50005</v>
      </c>
      <c r="C309">
        <v>14</v>
      </c>
      <c r="D309">
        <v>87.6</v>
      </c>
      <c r="E309" s="1">
        <v>1226.33</v>
      </c>
      <c r="F309" s="1">
        <v>1229.31</v>
      </c>
      <c r="G309">
        <v>2.3999999999999998E-3</v>
      </c>
      <c r="H309">
        <v>0</v>
      </c>
      <c r="I309">
        <v>5.7000000000000002E-3</v>
      </c>
      <c r="J309">
        <v>8.0000000000000004E-4</v>
      </c>
      <c r="K309">
        <v>1.14E-2</v>
      </c>
      <c r="L309">
        <v>0.96089999999999998</v>
      </c>
      <c r="M309">
        <v>1.8700000000000001E-2</v>
      </c>
      <c r="N309">
        <v>0.26129999999999998</v>
      </c>
      <c r="O309">
        <v>8.0000000000000004E-4</v>
      </c>
      <c r="P309">
        <v>0.1691</v>
      </c>
      <c r="Q309" s="1">
        <v>57987.7</v>
      </c>
      <c r="R309">
        <v>0.22889999999999999</v>
      </c>
      <c r="S309">
        <v>0.21690000000000001</v>
      </c>
      <c r="T309">
        <v>0.55420000000000003</v>
      </c>
      <c r="U309">
        <v>8</v>
      </c>
      <c r="V309" s="1">
        <v>78720.38</v>
      </c>
      <c r="W309">
        <v>149.32</v>
      </c>
      <c r="X309" s="1">
        <v>220431.07</v>
      </c>
      <c r="Y309">
        <v>0.7823</v>
      </c>
      <c r="Z309">
        <v>3.5799999999999998E-2</v>
      </c>
      <c r="AA309">
        <v>0.18179999999999999</v>
      </c>
      <c r="AB309">
        <v>0.2177</v>
      </c>
      <c r="AC309">
        <v>220.43</v>
      </c>
      <c r="AD309" s="1">
        <v>9862.0400000000009</v>
      </c>
      <c r="AE309">
        <v>916.21</v>
      </c>
      <c r="AF309" s="1">
        <v>174261.79</v>
      </c>
      <c r="AG309">
        <v>370</v>
      </c>
      <c r="AH309" s="1">
        <v>40727</v>
      </c>
      <c r="AI309" s="1">
        <v>62354</v>
      </c>
      <c r="AJ309">
        <v>72.81</v>
      </c>
      <c r="AK309">
        <v>38.29</v>
      </c>
      <c r="AL309">
        <v>43.18</v>
      </c>
      <c r="AM309">
        <v>5.9</v>
      </c>
      <c r="AN309">
        <v>0</v>
      </c>
      <c r="AO309">
        <v>1.1753</v>
      </c>
      <c r="AP309" s="1">
        <v>1551.97</v>
      </c>
      <c r="AQ309" s="1">
        <v>2395.8000000000002</v>
      </c>
      <c r="AR309" s="1">
        <v>7224.98</v>
      </c>
      <c r="AS309" s="1">
        <v>1150.94</v>
      </c>
      <c r="AT309">
        <v>354.05</v>
      </c>
      <c r="AU309" s="1">
        <v>12677.74</v>
      </c>
      <c r="AV309" s="1">
        <v>6066.72</v>
      </c>
      <c r="AW309">
        <v>0.39229999999999998</v>
      </c>
      <c r="AX309" s="1">
        <v>7615.5</v>
      </c>
      <c r="AY309">
        <v>0.4924</v>
      </c>
      <c r="AZ309">
        <v>701.74</v>
      </c>
      <c r="BA309">
        <v>4.5400000000000003E-2</v>
      </c>
      <c r="BB309" s="1">
        <v>1080.9100000000001</v>
      </c>
      <c r="BC309">
        <v>6.9900000000000004E-2</v>
      </c>
      <c r="BD309" s="1">
        <v>15464.87</v>
      </c>
      <c r="BE309" s="1">
        <v>4361.28</v>
      </c>
      <c r="BF309">
        <v>0.93230000000000002</v>
      </c>
      <c r="BG309">
        <v>0.57199999999999995</v>
      </c>
      <c r="BH309">
        <v>0.23069999999999999</v>
      </c>
      <c r="BI309">
        <v>0.15479999999999999</v>
      </c>
      <c r="BJ309">
        <v>2.46E-2</v>
      </c>
      <c r="BK309">
        <v>1.7899999999999999E-2</v>
      </c>
    </row>
    <row r="310" spans="1:63" x14ac:dyDescent="0.25">
      <c r="A310" t="s">
        <v>310</v>
      </c>
      <c r="B310">
        <v>44297</v>
      </c>
      <c r="C310">
        <v>19</v>
      </c>
      <c r="D310">
        <v>251.59</v>
      </c>
      <c r="E310" s="1">
        <v>4780.26</v>
      </c>
      <c r="F310" s="1">
        <v>3243.49</v>
      </c>
      <c r="G310">
        <v>1.1999999999999999E-3</v>
      </c>
      <c r="H310">
        <v>1.1999999999999999E-3</v>
      </c>
      <c r="I310">
        <v>0.28770000000000001</v>
      </c>
      <c r="J310">
        <v>1.5E-3</v>
      </c>
      <c r="K310">
        <v>4.9299999999999997E-2</v>
      </c>
      <c r="L310">
        <v>0.50690000000000002</v>
      </c>
      <c r="M310">
        <v>0.152</v>
      </c>
      <c r="N310">
        <v>0.99850000000000005</v>
      </c>
      <c r="O310">
        <v>5.7999999999999996E-3</v>
      </c>
      <c r="P310">
        <v>0.24909999999999999</v>
      </c>
      <c r="Q310" s="1">
        <v>59715.360000000001</v>
      </c>
      <c r="R310">
        <v>0.14799999999999999</v>
      </c>
      <c r="S310">
        <v>0.1588</v>
      </c>
      <c r="T310">
        <v>0.69310000000000005</v>
      </c>
      <c r="U310">
        <v>36</v>
      </c>
      <c r="V310" s="1">
        <v>81157.94</v>
      </c>
      <c r="W310">
        <v>132.18</v>
      </c>
      <c r="X310" s="1">
        <v>86835.91</v>
      </c>
      <c r="Y310">
        <v>0.66490000000000005</v>
      </c>
      <c r="Z310">
        <v>0.23480000000000001</v>
      </c>
      <c r="AA310">
        <v>0.1003</v>
      </c>
      <c r="AB310">
        <v>0.33510000000000001</v>
      </c>
      <c r="AC310">
        <v>86.84</v>
      </c>
      <c r="AD310" s="1">
        <v>4125.42</v>
      </c>
      <c r="AE310">
        <v>449.67</v>
      </c>
      <c r="AF310" s="1">
        <v>73133.75</v>
      </c>
      <c r="AG310">
        <v>32</v>
      </c>
      <c r="AH310" s="1">
        <v>25167</v>
      </c>
      <c r="AI310" s="1">
        <v>38847</v>
      </c>
      <c r="AJ310">
        <v>65.45</v>
      </c>
      <c r="AK310">
        <v>42.2</v>
      </c>
      <c r="AL310">
        <v>54.88</v>
      </c>
      <c r="AM310">
        <v>4.4000000000000004</v>
      </c>
      <c r="AN310">
        <v>0</v>
      </c>
      <c r="AO310">
        <v>1.2904</v>
      </c>
      <c r="AP310" s="1">
        <v>2985.59</v>
      </c>
      <c r="AQ310" s="1">
        <v>3100.82</v>
      </c>
      <c r="AR310" s="1">
        <v>9477.0400000000009</v>
      </c>
      <c r="AS310" s="1">
        <v>1539.94</v>
      </c>
      <c r="AT310">
        <v>195.49</v>
      </c>
      <c r="AU310" s="1">
        <v>17298.87</v>
      </c>
      <c r="AV310" s="1">
        <v>12851.13</v>
      </c>
      <c r="AW310">
        <v>0.5605</v>
      </c>
      <c r="AX310" s="1">
        <v>5535.99</v>
      </c>
      <c r="AY310">
        <v>0.2414</v>
      </c>
      <c r="AZ310" s="1">
        <v>1412.29</v>
      </c>
      <c r="BA310">
        <v>6.1600000000000002E-2</v>
      </c>
      <c r="BB310" s="1">
        <v>3130.47</v>
      </c>
      <c r="BC310">
        <v>0.13650000000000001</v>
      </c>
      <c r="BD310" s="1">
        <v>22929.88</v>
      </c>
      <c r="BE310" s="1">
        <v>4786.26</v>
      </c>
      <c r="BF310">
        <v>2.532</v>
      </c>
      <c r="BG310">
        <v>0.54090000000000005</v>
      </c>
      <c r="BH310">
        <v>0.2641</v>
      </c>
      <c r="BI310">
        <v>0.15559999999999999</v>
      </c>
      <c r="BJ310">
        <v>2.3E-2</v>
      </c>
      <c r="BK310">
        <v>1.6500000000000001E-2</v>
      </c>
    </row>
    <row r="311" spans="1:63" x14ac:dyDescent="0.25">
      <c r="A311" t="s">
        <v>311</v>
      </c>
      <c r="B311">
        <v>44305</v>
      </c>
      <c r="C311">
        <v>5</v>
      </c>
      <c r="D311">
        <v>850.39</v>
      </c>
      <c r="E311" s="1">
        <v>4251.95</v>
      </c>
      <c r="F311" s="1">
        <v>3373.1</v>
      </c>
      <c r="G311">
        <v>2.9999999999999997E-4</v>
      </c>
      <c r="H311">
        <v>2.9999999999999997E-4</v>
      </c>
      <c r="I311">
        <v>0.90359999999999996</v>
      </c>
      <c r="J311">
        <v>0</v>
      </c>
      <c r="K311">
        <v>3.6799999999999999E-2</v>
      </c>
      <c r="L311">
        <v>1.9900000000000001E-2</v>
      </c>
      <c r="M311">
        <v>3.9100000000000003E-2</v>
      </c>
      <c r="N311">
        <v>0.99950000000000006</v>
      </c>
      <c r="O311">
        <v>8.9999999999999998E-4</v>
      </c>
      <c r="P311">
        <v>0.191</v>
      </c>
      <c r="Q311" s="1">
        <v>68509.8</v>
      </c>
      <c r="R311">
        <v>0.23330000000000001</v>
      </c>
      <c r="S311">
        <v>0.20480000000000001</v>
      </c>
      <c r="T311">
        <v>0.56189999999999996</v>
      </c>
      <c r="U311">
        <v>31</v>
      </c>
      <c r="V311" s="1">
        <v>84914.71</v>
      </c>
      <c r="W311">
        <v>137.13</v>
      </c>
      <c r="X311" s="1">
        <v>65892.850000000006</v>
      </c>
      <c r="Y311">
        <v>0.65200000000000002</v>
      </c>
      <c r="Z311">
        <v>0.2954</v>
      </c>
      <c r="AA311">
        <v>5.2600000000000001E-2</v>
      </c>
      <c r="AB311">
        <v>0.34799999999999998</v>
      </c>
      <c r="AC311">
        <v>65.89</v>
      </c>
      <c r="AD311" s="1">
        <v>3868.12</v>
      </c>
      <c r="AE311">
        <v>608.59</v>
      </c>
      <c r="AF311" s="1">
        <v>55395.1</v>
      </c>
      <c r="AG311">
        <v>10</v>
      </c>
      <c r="AH311" s="1">
        <v>28134</v>
      </c>
      <c r="AI311" s="1">
        <v>36037</v>
      </c>
      <c r="AJ311">
        <v>72.900000000000006</v>
      </c>
      <c r="AK311">
        <v>58.68</v>
      </c>
      <c r="AL311">
        <v>56.23</v>
      </c>
      <c r="AM311">
        <v>5.3</v>
      </c>
      <c r="AN311">
        <v>0</v>
      </c>
      <c r="AO311">
        <v>1.4555</v>
      </c>
      <c r="AP311" s="1">
        <v>1972.24</v>
      </c>
      <c r="AQ311" s="1">
        <v>2004.91</v>
      </c>
      <c r="AR311" s="1">
        <v>7616.57</v>
      </c>
      <c r="AS311">
        <v>765.37</v>
      </c>
      <c r="AT311">
        <v>512.20000000000005</v>
      </c>
      <c r="AU311" s="1">
        <v>12871.29</v>
      </c>
      <c r="AV311" s="1">
        <v>9022.81</v>
      </c>
      <c r="AW311">
        <v>0.58340000000000003</v>
      </c>
      <c r="AX311" s="1">
        <v>4152.16</v>
      </c>
      <c r="AY311">
        <v>0.26850000000000002</v>
      </c>
      <c r="AZ311">
        <v>802.21</v>
      </c>
      <c r="BA311">
        <v>5.1900000000000002E-2</v>
      </c>
      <c r="BB311" s="1">
        <v>1489.63</v>
      </c>
      <c r="BC311">
        <v>9.6299999999999997E-2</v>
      </c>
      <c r="BD311" s="1">
        <v>15466.81</v>
      </c>
      <c r="BE311" s="1">
        <v>4928.04</v>
      </c>
      <c r="BF311">
        <v>3.3773</v>
      </c>
      <c r="BG311">
        <v>0.58250000000000002</v>
      </c>
      <c r="BH311">
        <v>0.2175</v>
      </c>
      <c r="BI311">
        <v>0.17119999999999999</v>
      </c>
      <c r="BJ311">
        <v>1.6500000000000001E-2</v>
      </c>
      <c r="BK311">
        <v>1.24E-2</v>
      </c>
    </row>
    <row r="312" spans="1:63" x14ac:dyDescent="0.25">
      <c r="A312" t="s">
        <v>312</v>
      </c>
      <c r="B312">
        <v>45831</v>
      </c>
      <c r="C312">
        <v>101</v>
      </c>
      <c r="D312">
        <v>9.08</v>
      </c>
      <c r="E312">
        <v>917.32</v>
      </c>
      <c r="F312">
        <v>823.59</v>
      </c>
      <c r="G312">
        <v>0</v>
      </c>
      <c r="H312">
        <v>0</v>
      </c>
      <c r="I312">
        <v>3.5999999999999999E-3</v>
      </c>
      <c r="J312">
        <v>2.3999999999999998E-3</v>
      </c>
      <c r="K312">
        <v>9.7000000000000003E-3</v>
      </c>
      <c r="L312">
        <v>0.97689999999999999</v>
      </c>
      <c r="M312">
        <v>7.3000000000000001E-3</v>
      </c>
      <c r="N312">
        <v>0.38030000000000003</v>
      </c>
      <c r="O312">
        <v>0</v>
      </c>
      <c r="P312">
        <v>0.124</v>
      </c>
      <c r="Q312" s="1">
        <v>42648.94</v>
      </c>
      <c r="R312">
        <v>0.26129999999999998</v>
      </c>
      <c r="S312">
        <v>0.19819999999999999</v>
      </c>
      <c r="T312">
        <v>0.54049999999999998</v>
      </c>
      <c r="U312">
        <v>7</v>
      </c>
      <c r="V312" s="1">
        <v>66887.570000000007</v>
      </c>
      <c r="W312">
        <v>125.98</v>
      </c>
      <c r="X312" s="1">
        <v>169222.68</v>
      </c>
      <c r="Y312">
        <v>0.88939999999999997</v>
      </c>
      <c r="Z312">
        <v>3.3099999999999997E-2</v>
      </c>
      <c r="AA312">
        <v>7.7499999999999999E-2</v>
      </c>
      <c r="AB312">
        <v>0.1106</v>
      </c>
      <c r="AC312">
        <v>169.22</v>
      </c>
      <c r="AD312" s="1">
        <v>4026.45</v>
      </c>
      <c r="AE312">
        <v>462.54</v>
      </c>
      <c r="AF312" s="1">
        <v>160163.12</v>
      </c>
      <c r="AG312">
        <v>298</v>
      </c>
      <c r="AH312" s="1">
        <v>36475</v>
      </c>
      <c r="AI312" s="1">
        <v>51878</v>
      </c>
      <c r="AJ312">
        <v>44.7</v>
      </c>
      <c r="AK312">
        <v>22</v>
      </c>
      <c r="AL312">
        <v>23.02</v>
      </c>
      <c r="AM312">
        <v>4</v>
      </c>
      <c r="AN312">
        <v>0</v>
      </c>
      <c r="AO312">
        <v>0.86019999999999996</v>
      </c>
      <c r="AP312" s="1">
        <v>1626.09</v>
      </c>
      <c r="AQ312" s="1">
        <v>2155.64</v>
      </c>
      <c r="AR312" s="1">
        <v>7916.84</v>
      </c>
      <c r="AS312">
        <v>566.73</v>
      </c>
      <c r="AT312">
        <v>393.95</v>
      </c>
      <c r="AU312" s="1">
        <v>12659.25</v>
      </c>
      <c r="AV312" s="1">
        <v>6941.13</v>
      </c>
      <c r="AW312">
        <v>0.50560000000000005</v>
      </c>
      <c r="AX312" s="1">
        <v>3621.8</v>
      </c>
      <c r="AY312">
        <v>0.26379999999999998</v>
      </c>
      <c r="AZ312" s="1">
        <v>1484.88</v>
      </c>
      <c r="BA312">
        <v>0.1082</v>
      </c>
      <c r="BB312" s="1">
        <v>1681.41</v>
      </c>
      <c r="BC312">
        <v>0.1225</v>
      </c>
      <c r="BD312" s="1">
        <v>13729.22</v>
      </c>
      <c r="BE312" s="1">
        <v>5370.66</v>
      </c>
      <c r="BF312">
        <v>1.6218999999999999</v>
      </c>
      <c r="BG312">
        <v>0.56130000000000002</v>
      </c>
      <c r="BH312">
        <v>0.26529999999999998</v>
      </c>
      <c r="BI312">
        <v>0.1162</v>
      </c>
      <c r="BJ312">
        <v>4.2700000000000002E-2</v>
      </c>
      <c r="BK312">
        <v>1.4500000000000001E-2</v>
      </c>
    </row>
    <row r="313" spans="1:63" x14ac:dyDescent="0.25">
      <c r="A313" t="s">
        <v>313</v>
      </c>
      <c r="B313">
        <v>50211</v>
      </c>
      <c r="C313">
        <v>78</v>
      </c>
      <c r="D313">
        <v>8.44</v>
      </c>
      <c r="E313">
        <v>658.02</v>
      </c>
      <c r="F313">
        <v>611.33000000000004</v>
      </c>
      <c r="G313">
        <v>6.4999999999999997E-3</v>
      </c>
      <c r="H313">
        <v>0</v>
      </c>
      <c r="I313">
        <v>0</v>
      </c>
      <c r="J313">
        <v>1.6000000000000001E-3</v>
      </c>
      <c r="K313">
        <v>9.7999999999999997E-3</v>
      </c>
      <c r="L313">
        <v>0.9607</v>
      </c>
      <c r="M313">
        <v>2.1299999999999999E-2</v>
      </c>
      <c r="N313">
        <v>0.39379999999999998</v>
      </c>
      <c r="O313">
        <v>0</v>
      </c>
      <c r="P313">
        <v>0.13039999999999999</v>
      </c>
      <c r="Q313" s="1">
        <v>67261.62</v>
      </c>
      <c r="R313">
        <v>0.23330000000000001</v>
      </c>
      <c r="S313">
        <v>0.2</v>
      </c>
      <c r="T313">
        <v>0.56669999999999998</v>
      </c>
      <c r="U313">
        <v>4</v>
      </c>
      <c r="V313" s="1">
        <v>93711.61</v>
      </c>
      <c r="W313">
        <v>157.85</v>
      </c>
      <c r="X313" s="1">
        <v>170444.68</v>
      </c>
      <c r="Y313">
        <v>0.93100000000000005</v>
      </c>
      <c r="Z313">
        <v>2.9899999999999999E-2</v>
      </c>
      <c r="AA313">
        <v>3.9E-2</v>
      </c>
      <c r="AB313">
        <v>6.9000000000000006E-2</v>
      </c>
      <c r="AC313">
        <v>170.44</v>
      </c>
      <c r="AD313" s="1">
        <v>5047.18</v>
      </c>
      <c r="AE313">
        <v>731.02</v>
      </c>
      <c r="AF313" s="1">
        <v>153938</v>
      </c>
      <c r="AG313">
        <v>269</v>
      </c>
      <c r="AH313" s="1">
        <v>33887</v>
      </c>
      <c r="AI313" s="1">
        <v>50678</v>
      </c>
      <c r="AJ313">
        <v>41.7</v>
      </c>
      <c r="AK313">
        <v>29.1</v>
      </c>
      <c r="AL313">
        <v>29.78</v>
      </c>
      <c r="AM313">
        <v>5.2</v>
      </c>
      <c r="AN313">
        <v>0</v>
      </c>
      <c r="AO313">
        <v>1.1366000000000001</v>
      </c>
      <c r="AP313" s="1">
        <v>2070.56</v>
      </c>
      <c r="AQ313" s="1">
        <v>2757.24</v>
      </c>
      <c r="AR313" s="1">
        <v>7965.45</v>
      </c>
      <c r="AS313">
        <v>863.17</v>
      </c>
      <c r="AT313">
        <v>75.16</v>
      </c>
      <c r="AU313" s="1">
        <v>13731.59</v>
      </c>
      <c r="AV313" s="1">
        <v>8962.7900000000009</v>
      </c>
      <c r="AW313">
        <v>0.55830000000000002</v>
      </c>
      <c r="AX313" s="1">
        <v>4367.3</v>
      </c>
      <c r="AY313">
        <v>0.27210000000000001</v>
      </c>
      <c r="AZ313" s="1">
        <v>1306.74</v>
      </c>
      <c r="BA313">
        <v>8.14E-2</v>
      </c>
      <c r="BB313" s="1">
        <v>1415.76</v>
      </c>
      <c r="BC313">
        <v>8.8200000000000001E-2</v>
      </c>
      <c r="BD313" s="1">
        <v>16052.59</v>
      </c>
      <c r="BE313" s="1">
        <v>6547.62</v>
      </c>
      <c r="BF313">
        <v>1.9154</v>
      </c>
      <c r="BG313">
        <v>0.50839999999999996</v>
      </c>
      <c r="BH313">
        <v>0.2399</v>
      </c>
      <c r="BI313">
        <v>0.2082</v>
      </c>
      <c r="BJ313">
        <v>2.7799999999999998E-2</v>
      </c>
      <c r="BK313">
        <v>1.5800000000000002E-2</v>
      </c>
    </row>
    <row r="314" spans="1:63" x14ac:dyDescent="0.25">
      <c r="A314" t="s">
        <v>314</v>
      </c>
      <c r="B314">
        <v>46805</v>
      </c>
      <c r="C314">
        <v>75</v>
      </c>
      <c r="D314">
        <v>14</v>
      </c>
      <c r="E314" s="1">
        <v>1049.69</v>
      </c>
      <c r="F314" s="1">
        <v>1081.27</v>
      </c>
      <c r="G314">
        <v>8.9999999999999998E-4</v>
      </c>
      <c r="H314">
        <v>0</v>
      </c>
      <c r="I314">
        <v>3.7000000000000002E-3</v>
      </c>
      <c r="J314">
        <v>1.8E-3</v>
      </c>
      <c r="K314">
        <v>4.07E-2</v>
      </c>
      <c r="L314">
        <v>0.91869999999999996</v>
      </c>
      <c r="M314">
        <v>3.4200000000000001E-2</v>
      </c>
      <c r="N314">
        <v>0.22770000000000001</v>
      </c>
      <c r="O314">
        <v>8.9999999999999998E-4</v>
      </c>
      <c r="P314">
        <v>0.1938</v>
      </c>
      <c r="Q314" s="1">
        <v>64779.25</v>
      </c>
      <c r="R314">
        <v>8.3299999999999999E-2</v>
      </c>
      <c r="S314">
        <v>0.18060000000000001</v>
      </c>
      <c r="T314">
        <v>0.73609999999999998</v>
      </c>
      <c r="U314">
        <v>13</v>
      </c>
      <c r="V314" s="1">
        <v>71618.8</v>
      </c>
      <c r="W314">
        <v>76.89</v>
      </c>
      <c r="X314" s="1">
        <v>347186.23</v>
      </c>
      <c r="Y314">
        <v>0.46179999999999999</v>
      </c>
      <c r="Z314">
        <v>5.21E-2</v>
      </c>
      <c r="AA314">
        <v>0.48609999999999998</v>
      </c>
      <c r="AB314">
        <v>0.53820000000000001</v>
      </c>
      <c r="AC314">
        <v>347.19</v>
      </c>
      <c r="AD314" s="1">
        <v>16211.08</v>
      </c>
      <c r="AE314">
        <v>674.7</v>
      </c>
      <c r="AF314" s="1">
        <v>198178.32</v>
      </c>
      <c r="AG314">
        <v>446</v>
      </c>
      <c r="AH314" s="1">
        <v>34930</v>
      </c>
      <c r="AI314" s="1">
        <v>50335</v>
      </c>
      <c r="AJ314">
        <v>62.66</v>
      </c>
      <c r="AK314">
        <v>29.85</v>
      </c>
      <c r="AL314">
        <v>47.02</v>
      </c>
      <c r="AM314">
        <v>5.7</v>
      </c>
      <c r="AN314">
        <v>0</v>
      </c>
      <c r="AO314">
        <v>1.2019</v>
      </c>
      <c r="AP314" s="1">
        <v>2223.8200000000002</v>
      </c>
      <c r="AQ314" s="1">
        <v>2521.92</v>
      </c>
      <c r="AR314" s="1">
        <v>8139.22</v>
      </c>
      <c r="AS314">
        <v>804.8</v>
      </c>
      <c r="AT314">
        <v>321.63</v>
      </c>
      <c r="AU314" s="1">
        <v>14011.39</v>
      </c>
      <c r="AV314" s="1">
        <v>5222.82</v>
      </c>
      <c r="AW314">
        <v>0.28520000000000001</v>
      </c>
      <c r="AX314" s="1">
        <v>8947.33</v>
      </c>
      <c r="AY314">
        <v>0.48859999999999998</v>
      </c>
      <c r="AZ314" s="1">
        <v>3032.79</v>
      </c>
      <c r="BA314">
        <v>0.1656</v>
      </c>
      <c r="BB314" s="1">
        <v>1107.77</v>
      </c>
      <c r="BC314">
        <v>6.0499999999999998E-2</v>
      </c>
      <c r="BD314" s="1">
        <v>18310.71</v>
      </c>
      <c r="BE314" s="1">
        <v>4081.16</v>
      </c>
      <c r="BF314">
        <v>1.1229</v>
      </c>
      <c r="BG314">
        <v>0.55769999999999997</v>
      </c>
      <c r="BH314">
        <v>0.24579999999999999</v>
      </c>
      <c r="BI314">
        <v>0.1472</v>
      </c>
      <c r="BJ314">
        <v>3.32E-2</v>
      </c>
      <c r="BK314">
        <v>1.6199999999999999E-2</v>
      </c>
    </row>
    <row r="315" spans="1:63" x14ac:dyDescent="0.25">
      <c r="A315" t="s">
        <v>315</v>
      </c>
      <c r="B315">
        <v>44313</v>
      </c>
      <c r="C315">
        <v>4</v>
      </c>
      <c r="D315">
        <v>411.33</v>
      </c>
      <c r="E315" s="1">
        <v>1645.33</v>
      </c>
      <c r="F315" s="1">
        <v>1568.29</v>
      </c>
      <c r="G315">
        <v>1.21E-2</v>
      </c>
      <c r="H315">
        <v>0</v>
      </c>
      <c r="I315">
        <v>1.47E-2</v>
      </c>
      <c r="J315">
        <v>1.2999999999999999E-3</v>
      </c>
      <c r="K315">
        <v>3.32E-2</v>
      </c>
      <c r="L315">
        <v>0.90429999999999999</v>
      </c>
      <c r="M315">
        <v>3.44E-2</v>
      </c>
      <c r="N315">
        <v>5.9299999999999999E-2</v>
      </c>
      <c r="O315">
        <v>4.7000000000000002E-3</v>
      </c>
      <c r="P315">
        <v>9.11E-2</v>
      </c>
      <c r="Q315" s="1">
        <v>77205.149999999994</v>
      </c>
      <c r="R315">
        <v>0.11020000000000001</v>
      </c>
      <c r="S315">
        <v>0.17319999999999999</v>
      </c>
      <c r="T315">
        <v>0.71650000000000003</v>
      </c>
      <c r="U315">
        <v>10</v>
      </c>
      <c r="V315" s="1">
        <v>111502.8</v>
      </c>
      <c r="W315">
        <v>160.69999999999999</v>
      </c>
      <c r="X315" s="1">
        <v>269168.53999999998</v>
      </c>
      <c r="Y315">
        <v>0.87009999999999998</v>
      </c>
      <c r="Z315">
        <v>0.1069</v>
      </c>
      <c r="AA315">
        <v>2.3E-2</v>
      </c>
      <c r="AB315">
        <v>0.12989999999999999</v>
      </c>
      <c r="AC315">
        <v>269.17</v>
      </c>
      <c r="AD315" s="1">
        <v>13745.68</v>
      </c>
      <c r="AE315" s="1">
        <v>1350.04</v>
      </c>
      <c r="AF315" s="1">
        <v>253522.48</v>
      </c>
      <c r="AG315">
        <v>537</v>
      </c>
      <c r="AH315" s="1">
        <v>58987</v>
      </c>
      <c r="AI315" s="1">
        <v>162277</v>
      </c>
      <c r="AJ315">
        <v>112.22</v>
      </c>
      <c r="AK315">
        <v>47.26</v>
      </c>
      <c r="AL315">
        <v>68.88</v>
      </c>
      <c r="AM315">
        <v>5.85</v>
      </c>
      <c r="AN315">
        <v>0</v>
      </c>
      <c r="AO315">
        <v>0.76659999999999995</v>
      </c>
      <c r="AP315" s="1">
        <v>2368.6999999999998</v>
      </c>
      <c r="AQ315" s="1">
        <v>2326.9699999999998</v>
      </c>
      <c r="AR315" s="1">
        <v>9496.67</v>
      </c>
      <c r="AS315">
        <v>826.06</v>
      </c>
      <c r="AT315">
        <v>879.93</v>
      </c>
      <c r="AU315" s="1">
        <v>15898.32</v>
      </c>
      <c r="AV315" s="1">
        <v>3266.44</v>
      </c>
      <c r="AW315">
        <v>0.19389999999999999</v>
      </c>
      <c r="AX315" s="1">
        <v>12364.01</v>
      </c>
      <c r="AY315">
        <v>0.73409999999999997</v>
      </c>
      <c r="AZ315">
        <v>462.08</v>
      </c>
      <c r="BA315">
        <v>2.7400000000000001E-2</v>
      </c>
      <c r="BB315">
        <v>750.05</v>
      </c>
      <c r="BC315">
        <v>4.4499999999999998E-2</v>
      </c>
      <c r="BD315" s="1">
        <v>16842.580000000002</v>
      </c>
      <c r="BE315" s="1">
        <v>1715.48</v>
      </c>
      <c r="BF315">
        <v>0.14000000000000001</v>
      </c>
      <c r="BG315">
        <v>0.56459999999999999</v>
      </c>
      <c r="BH315">
        <v>0.18379999999999999</v>
      </c>
      <c r="BI315">
        <v>0.2056</v>
      </c>
      <c r="BJ315">
        <v>3.32E-2</v>
      </c>
      <c r="BK315">
        <v>1.2800000000000001E-2</v>
      </c>
    </row>
    <row r="316" spans="1:63" x14ac:dyDescent="0.25">
      <c r="A316" t="s">
        <v>316</v>
      </c>
      <c r="B316">
        <v>44321</v>
      </c>
      <c r="C316">
        <v>71</v>
      </c>
      <c r="D316">
        <v>35.94</v>
      </c>
      <c r="E316" s="1">
        <v>2551.9899999999998</v>
      </c>
      <c r="F316" s="1">
        <v>2225.6</v>
      </c>
      <c r="G316">
        <v>8.5000000000000006E-3</v>
      </c>
      <c r="H316">
        <v>0</v>
      </c>
      <c r="I316">
        <v>1.21E-2</v>
      </c>
      <c r="J316">
        <v>4.0000000000000002E-4</v>
      </c>
      <c r="K316">
        <v>1.9300000000000001E-2</v>
      </c>
      <c r="L316">
        <v>0.91779999999999995</v>
      </c>
      <c r="M316">
        <v>4.1799999999999997E-2</v>
      </c>
      <c r="N316">
        <v>0.53859999999999997</v>
      </c>
      <c r="O316">
        <v>2.8999999999999998E-3</v>
      </c>
      <c r="P316">
        <v>0.16539999999999999</v>
      </c>
      <c r="Q316" s="1">
        <v>54590.51</v>
      </c>
      <c r="R316">
        <v>9.9299999999999999E-2</v>
      </c>
      <c r="S316">
        <v>0.17219999999999999</v>
      </c>
      <c r="T316">
        <v>0.72850000000000004</v>
      </c>
      <c r="U316">
        <v>17</v>
      </c>
      <c r="V316" s="1">
        <v>74007.240000000005</v>
      </c>
      <c r="W316">
        <v>142.55000000000001</v>
      </c>
      <c r="X316" s="1">
        <v>215527.94</v>
      </c>
      <c r="Y316">
        <v>0.68659999999999999</v>
      </c>
      <c r="Z316">
        <v>0.26419999999999999</v>
      </c>
      <c r="AA316">
        <v>4.9099999999999998E-2</v>
      </c>
      <c r="AB316">
        <v>0.31340000000000001</v>
      </c>
      <c r="AC316">
        <v>215.53</v>
      </c>
      <c r="AD316" s="1">
        <v>6355.56</v>
      </c>
      <c r="AE316">
        <v>610.82000000000005</v>
      </c>
      <c r="AF316" s="1">
        <v>199174.96</v>
      </c>
      <c r="AG316">
        <v>450</v>
      </c>
      <c r="AH316" s="1">
        <v>32053</v>
      </c>
      <c r="AI316" s="1">
        <v>58409</v>
      </c>
      <c r="AJ316">
        <v>48.02</v>
      </c>
      <c r="AK316">
        <v>26.88</v>
      </c>
      <c r="AL316">
        <v>32.83</v>
      </c>
      <c r="AM316">
        <v>5</v>
      </c>
      <c r="AN316">
        <v>0</v>
      </c>
      <c r="AO316">
        <v>0.8458</v>
      </c>
      <c r="AP316" s="1">
        <v>1722.96</v>
      </c>
      <c r="AQ316" s="1">
        <v>2144.15</v>
      </c>
      <c r="AR316" s="1">
        <v>6690.76</v>
      </c>
      <c r="AS316">
        <v>612.69000000000005</v>
      </c>
      <c r="AT316">
        <v>767.21</v>
      </c>
      <c r="AU316" s="1">
        <v>11937.77</v>
      </c>
      <c r="AV316" s="1">
        <v>5282.48</v>
      </c>
      <c r="AW316">
        <v>0.37090000000000001</v>
      </c>
      <c r="AX316" s="1">
        <v>6021.84</v>
      </c>
      <c r="AY316">
        <v>0.4229</v>
      </c>
      <c r="AZ316">
        <v>670.85</v>
      </c>
      <c r="BA316">
        <v>4.7100000000000003E-2</v>
      </c>
      <c r="BB316" s="1">
        <v>2265.2399999999998</v>
      </c>
      <c r="BC316">
        <v>0.15909999999999999</v>
      </c>
      <c r="BD316" s="1">
        <v>14240.41</v>
      </c>
      <c r="BE316" s="1">
        <v>3261.33</v>
      </c>
      <c r="BF316">
        <v>0.64700000000000002</v>
      </c>
      <c r="BG316">
        <v>0.54949999999999999</v>
      </c>
      <c r="BH316">
        <v>0.28320000000000001</v>
      </c>
      <c r="BI316">
        <v>0.12870000000000001</v>
      </c>
      <c r="BJ316">
        <v>2.2200000000000001E-2</v>
      </c>
      <c r="BK316">
        <v>1.6400000000000001E-2</v>
      </c>
    </row>
    <row r="317" spans="1:63" x14ac:dyDescent="0.25">
      <c r="A317" t="s">
        <v>317</v>
      </c>
      <c r="B317">
        <v>44339</v>
      </c>
      <c r="C317">
        <v>9</v>
      </c>
      <c r="D317">
        <v>573.82000000000005</v>
      </c>
      <c r="E317" s="1">
        <v>5164.3500000000004</v>
      </c>
      <c r="F317" s="1">
        <v>4235.18</v>
      </c>
      <c r="G317">
        <v>1.6999999999999999E-3</v>
      </c>
      <c r="H317">
        <v>6.9999999999999999E-4</v>
      </c>
      <c r="I317">
        <v>6.4899999999999999E-2</v>
      </c>
      <c r="J317">
        <v>2.0000000000000001E-4</v>
      </c>
      <c r="K317">
        <v>7.9299999999999995E-2</v>
      </c>
      <c r="L317">
        <v>0.74119999999999997</v>
      </c>
      <c r="M317">
        <v>0.1119</v>
      </c>
      <c r="N317">
        <v>1</v>
      </c>
      <c r="O317">
        <v>1.9599999999999999E-2</v>
      </c>
      <c r="P317">
        <v>0.19769999999999999</v>
      </c>
      <c r="Q317" s="1">
        <v>61159.53</v>
      </c>
      <c r="R317">
        <v>0.2397</v>
      </c>
      <c r="S317">
        <v>0.2366</v>
      </c>
      <c r="T317">
        <v>0.52370000000000005</v>
      </c>
      <c r="U317">
        <v>58</v>
      </c>
      <c r="V317" s="1">
        <v>71007.31</v>
      </c>
      <c r="W317">
        <v>87.34</v>
      </c>
      <c r="X317" s="1">
        <v>74445.16</v>
      </c>
      <c r="Y317">
        <v>0.67710000000000004</v>
      </c>
      <c r="Z317">
        <v>0.20119999999999999</v>
      </c>
      <c r="AA317">
        <v>0.1217</v>
      </c>
      <c r="AB317">
        <v>0.32290000000000002</v>
      </c>
      <c r="AC317">
        <v>74.45</v>
      </c>
      <c r="AD317" s="1">
        <v>2194.7600000000002</v>
      </c>
      <c r="AE317">
        <v>249.95</v>
      </c>
      <c r="AF317" s="1">
        <v>64794.19</v>
      </c>
      <c r="AG317">
        <v>22</v>
      </c>
      <c r="AH317" s="1">
        <v>28115</v>
      </c>
      <c r="AI317" s="1">
        <v>37397</v>
      </c>
      <c r="AJ317">
        <v>41.11</v>
      </c>
      <c r="AK317">
        <v>27.55</v>
      </c>
      <c r="AL317">
        <v>28.94</v>
      </c>
      <c r="AM317">
        <v>3.3</v>
      </c>
      <c r="AN317">
        <v>0</v>
      </c>
      <c r="AO317">
        <v>0.89090000000000003</v>
      </c>
      <c r="AP317" s="1">
        <v>2105.91</v>
      </c>
      <c r="AQ317" s="1">
        <v>2353.3200000000002</v>
      </c>
      <c r="AR317" s="1">
        <v>8064.91</v>
      </c>
      <c r="AS317">
        <v>911.17</v>
      </c>
      <c r="AT317">
        <v>810.95</v>
      </c>
      <c r="AU317" s="1">
        <v>14246.25</v>
      </c>
      <c r="AV317" s="1">
        <v>11547.16</v>
      </c>
      <c r="AW317">
        <v>0.64229999999999998</v>
      </c>
      <c r="AX317" s="1">
        <v>2254.79</v>
      </c>
      <c r="AY317">
        <v>0.12540000000000001</v>
      </c>
      <c r="AZ317" s="1">
        <v>1103.78</v>
      </c>
      <c r="BA317">
        <v>6.1400000000000003E-2</v>
      </c>
      <c r="BB317" s="1">
        <v>3073.44</v>
      </c>
      <c r="BC317">
        <v>0.1709</v>
      </c>
      <c r="BD317" s="1">
        <v>17979.169999999998</v>
      </c>
      <c r="BE317" s="1">
        <v>7660.55</v>
      </c>
      <c r="BF317">
        <v>5.4833999999999996</v>
      </c>
      <c r="BG317">
        <v>0.60780000000000001</v>
      </c>
      <c r="BH317">
        <v>0.22869999999999999</v>
      </c>
      <c r="BI317">
        <v>0.12570000000000001</v>
      </c>
      <c r="BJ317">
        <v>3.1E-2</v>
      </c>
      <c r="BK317">
        <v>6.7999999999999996E-3</v>
      </c>
    </row>
    <row r="318" spans="1:63" x14ac:dyDescent="0.25">
      <c r="A318" t="s">
        <v>318</v>
      </c>
      <c r="B318">
        <v>48553</v>
      </c>
      <c r="C318">
        <v>53</v>
      </c>
      <c r="D318">
        <v>15.8</v>
      </c>
      <c r="E318">
        <v>837.14</v>
      </c>
      <c r="F318">
        <v>855.37</v>
      </c>
      <c r="G318">
        <v>1.1999999999999999E-3</v>
      </c>
      <c r="H318">
        <v>0</v>
      </c>
      <c r="I318">
        <v>4.7000000000000002E-3</v>
      </c>
      <c r="J318">
        <v>0</v>
      </c>
      <c r="K318">
        <v>7.0000000000000001E-3</v>
      </c>
      <c r="L318">
        <v>0.97660000000000002</v>
      </c>
      <c r="M318">
        <v>1.0500000000000001E-2</v>
      </c>
      <c r="N318">
        <v>2.3099999999999999E-2</v>
      </c>
      <c r="O318">
        <v>3.5000000000000001E-3</v>
      </c>
      <c r="P318">
        <v>0.1066</v>
      </c>
      <c r="Q318" s="1">
        <v>61250.48</v>
      </c>
      <c r="R318">
        <v>0.13789999999999999</v>
      </c>
      <c r="S318">
        <v>0.2069</v>
      </c>
      <c r="T318">
        <v>0.6552</v>
      </c>
      <c r="U318">
        <v>9</v>
      </c>
      <c r="V318" s="1">
        <v>47721.78</v>
      </c>
      <c r="W318">
        <v>93.02</v>
      </c>
      <c r="X318" s="1">
        <v>157768.93</v>
      </c>
      <c r="Y318">
        <v>0.92789999999999995</v>
      </c>
      <c r="Z318">
        <v>5.2999999999999999E-2</v>
      </c>
      <c r="AA318">
        <v>1.9099999999999999E-2</v>
      </c>
      <c r="AB318">
        <v>7.2099999999999997E-2</v>
      </c>
      <c r="AC318">
        <v>157.77000000000001</v>
      </c>
      <c r="AD318" s="1">
        <v>4591.07</v>
      </c>
      <c r="AE318">
        <v>555.46</v>
      </c>
      <c r="AF318" s="1">
        <v>152204.23000000001</v>
      </c>
      <c r="AG318">
        <v>261</v>
      </c>
      <c r="AH318" s="1">
        <v>43582</v>
      </c>
      <c r="AI318" s="1">
        <v>72999</v>
      </c>
      <c r="AJ318">
        <v>29.1</v>
      </c>
      <c r="AK318">
        <v>29.1</v>
      </c>
      <c r="AL318">
        <v>29.1</v>
      </c>
      <c r="AM318">
        <v>4.5</v>
      </c>
      <c r="AN318">
        <v>0</v>
      </c>
      <c r="AO318">
        <v>0.96740000000000004</v>
      </c>
      <c r="AP318" s="1">
        <v>1161.8499999999999</v>
      </c>
      <c r="AQ318" s="1">
        <v>1508.21</v>
      </c>
      <c r="AR318" s="1">
        <v>6954.37</v>
      </c>
      <c r="AS318">
        <v>382.69</v>
      </c>
      <c r="AT318">
        <v>440.39</v>
      </c>
      <c r="AU318" s="1">
        <v>10447.51</v>
      </c>
      <c r="AV318" s="1">
        <v>6510.47</v>
      </c>
      <c r="AW318">
        <v>0.52110000000000001</v>
      </c>
      <c r="AX318" s="1">
        <v>4027.88</v>
      </c>
      <c r="AY318">
        <v>0.32240000000000002</v>
      </c>
      <c r="AZ318" s="1">
        <v>1104.19</v>
      </c>
      <c r="BA318">
        <v>8.8400000000000006E-2</v>
      </c>
      <c r="BB318">
        <v>850.15</v>
      </c>
      <c r="BC318">
        <v>6.8099999999999994E-2</v>
      </c>
      <c r="BD318" s="1">
        <v>12492.69</v>
      </c>
      <c r="BE318" s="1">
        <v>5656.22</v>
      </c>
      <c r="BF318">
        <v>1.5967</v>
      </c>
      <c r="BG318">
        <v>0.58109999999999995</v>
      </c>
      <c r="BH318">
        <v>0.2394</v>
      </c>
      <c r="BI318">
        <v>0.13619999999999999</v>
      </c>
      <c r="BJ318">
        <v>3.3300000000000003E-2</v>
      </c>
      <c r="BK318">
        <v>0.01</v>
      </c>
    </row>
    <row r="319" spans="1:63" x14ac:dyDescent="0.25">
      <c r="A319" t="s">
        <v>319</v>
      </c>
      <c r="B319">
        <v>49882</v>
      </c>
      <c r="C319">
        <v>91</v>
      </c>
      <c r="D319">
        <v>20.239999999999998</v>
      </c>
      <c r="E319" s="1">
        <v>1841.45</v>
      </c>
      <c r="F319" s="1">
        <v>1905.84</v>
      </c>
      <c r="G319">
        <v>1E-3</v>
      </c>
      <c r="H319">
        <v>5.0000000000000001E-4</v>
      </c>
      <c r="I319">
        <v>2.0500000000000001E-2</v>
      </c>
      <c r="J319">
        <v>1.6000000000000001E-3</v>
      </c>
      <c r="K319">
        <v>2.3599999999999999E-2</v>
      </c>
      <c r="L319">
        <v>0.90239999999999998</v>
      </c>
      <c r="M319">
        <v>5.04E-2</v>
      </c>
      <c r="N319">
        <v>0.43569999999999998</v>
      </c>
      <c r="O319">
        <v>6.4999999999999997E-3</v>
      </c>
      <c r="P319">
        <v>0.13039999999999999</v>
      </c>
      <c r="Q319" s="1">
        <v>57630.96</v>
      </c>
      <c r="R319">
        <v>0.27589999999999998</v>
      </c>
      <c r="S319">
        <v>0.19309999999999999</v>
      </c>
      <c r="T319">
        <v>0.53100000000000003</v>
      </c>
      <c r="U319">
        <v>13</v>
      </c>
      <c r="V319" s="1">
        <v>83189.440000000002</v>
      </c>
      <c r="W319">
        <v>141.27000000000001</v>
      </c>
      <c r="X319" s="1">
        <v>257264.16</v>
      </c>
      <c r="Y319">
        <v>0.63490000000000002</v>
      </c>
      <c r="Z319">
        <v>0.1767</v>
      </c>
      <c r="AA319">
        <v>0.18840000000000001</v>
      </c>
      <c r="AB319">
        <v>0.36509999999999998</v>
      </c>
      <c r="AC319">
        <v>257.26</v>
      </c>
      <c r="AD319" s="1">
        <v>7773.25</v>
      </c>
      <c r="AE319">
        <v>589.73</v>
      </c>
      <c r="AF319" s="1">
        <v>187486.71</v>
      </c>
      <c r="AG319">
        <v>407</v>
      </c>
      <c r="AH319" s="1">
        <v>34962</v>
      </c>
      <c r="AI319" s="1">
        <v>60970</v>
      </c>
      <c r="AJ319">
        <v>54.9</v>
      </c>
      <c r="AK319">
        <v>23.04</v>
      </c>
      <c r="AL319">
        <v>29.69</v>
      </c>
      <c r="AM319">
        <v>5.8</v>
      </c>
      <c r="AN319">
        <v>0</v>
      </c>
      <c r="AO319">
        <v>0.75460000000000005</v>
      </c>
      <c r="AP319" s="1">
        <v>1647.97</v>
      </c>
      <c r="AQ319" s="1">
        <v>2851.31</v>
      </c>
      <c r="AR319" s="1">
        <v>7547.75</v>
      </c>
      <c r="AS319">
        <v>618.65</v>
      </c>
      <c r="AT319">
        <v>446.3</v>
      </c>
      <c r="AU319" s="1">
        <v>13111.98</v>
      </c>
      <c r="AV319" s="1">
        <v>5858.95</v>
      </c>
      <c r="AW319">
        <v>0.37230000000000002</v>
      </c>
      <c r="AX319" s="1">
        <v>5852.06</v>
      </c>
      <c r="AY319">
        <v>0.37190000000000001</v>
      </c>
      <c r="AZ319" s="1">
        <v>1734.66</v>
      </c>
      <c r="BA319">
        <v>0.11020000000000001</v>
      </c>
      <c r="BB319" s="1">
        <v>2290.04</v>
      </c>
      <c r="BC319">
        <v>0.14549999999999999</v>
      </c>
      <c r="BD319" s="1">
        <v>15735.71</v>
      </c>
      <c r="BE319" s="1">
        <v>5341.19</v>
      </c>
      <c r="BF319">
        <v>1.1706000000000001</v>
      </c>
      <c r="BG319">
        <v>0.54890000000000005</v>
      </c>
      <c r="BH319">
        <v>0.26179999999999998</v>
      </c>
      <c r="BI319">
        <v>0.13919999999999999</v>
      </c>
      <c r="BJ319">
        <v>3.1199999999999999E-2</v>
      </c>
      <c r="BK319">
        <v>1.89E-2</v>
      </c>
    </row>
    <row r="320" spans="1:63" x14ac:dyDescent="0.25">
      <c r="A320" t="s">
        <v>320</v>
      </c>
      <c r="B320">
        <v>44347</v>
      </c>
      <c r="C320">
        <v>26</v>
      </c>
      <c r="D320">
        <v>51.92</v>
      </c>
      <c r="E320" s="1">
        <v>1349.99</v>
      </c>
      <c r="F320" s="1">
        <v>1369.7</v>
      </c>
      <c r="G320">
        <v>1.5E-3</v>
      </c>
      <c r="H320">
        <v>0</v>
      </c>
      <c r="I320">
        <v>4.3799999999999999E-2</v>
      </c>
      <c r="J320">
        <v>2.2000000000000001E-3</v>
      </c>
      <c r="K320">
        <v>1.3899999999999999E-2</v>
      </c>
      <c r="L320">
        <v>0.86350000000000005</v>
      </c>
      <c r="M320">
        <v>7.5200000000000003E-2</v>
      </c>
      <c r="N320">
        <v>0.52159999999999995</v>
      </c>
      <c r="O320">
        <v>0</v>
      </c>
      <c r="P320">
        <v>0.214</v>
      </c>
      <c r="Q320" s="1">
        <v>62846.63</v>
      </c>
      <c r="R320">
        <v>0.1978</v>
      </c>
      <c r="S320">
        <v>0.17580000000000001</v>
      </c>
      <c r="T320">
        <v>0.62639999999999996</v>
      </c>
      <c r="U320">
        <v>15</v>
      </c>
      <c r="V320" s="1">
        <v>66909.27</v>
      </c>
      <c r="W320">
        <v>88.64</v>
      </c>
      <c r="X320" s="1">
        <v>182296.88</v>
      </c>
      <c r="Y320">
        <v>0.4531</v>
      </c>
      <c r="Z320">
        <v>0.22159999999999999</v>
      </c>
      <c r="AA320">
        <v>0.32529999999999998</v>
      </c>
      <c r="AB320">
        <v>0.54690000000000005</v>
      </c>
      <c r="AC320">
        <v>182.3</v>
      </c>
      <c r="AD320" s="1">
        <v>5048.32</v>
      </c>
      <c r="AE320">
        <v>364.94</v>
      </c>
      <c r="AF320" s="1">
        <v>130425.65</v>
      </c>
      <c r="AG320">
        <v>167</v>
      </c>
      <c r="AH320" s="1">
        <v>30931</v>
      </c>
      <c r="AI320" s="1">
        <v>50887</v>
      </c>
      <c r="AJ320">
        <v>36.950000000000003</v>
      </c>
      <c r="AK320">
        <v>21.57</v>
      </c>
      <c r="AL320">
        <v>26.63</v>
      </c>
      <c r="AM320">
        <v>4.5</v>
      </c>
      <c r="AN320">
        <v>0</v>
      </c>
      <c r="AO320">
        <v>0.54559999999999997</v>
      </c>
      <c r="AP320" s="1">
        <v>1889.26</v>
      </c>
      <c r="AQ320" s="1">
        <v>2037.87</v>
      </c>
      <c r="AR320" s="1">
        <v>8037.46</v>
      </c>
      <c r="AS320">
        <v>593.79999999999995</v>
      </c>
      <c r="AT320">
        <v>195.94</v>
      </c>
      <c r="AU320" s="1">
        <v>12754.33</v>
      </c>
      <c r="AV320" s="1">
        <v>8530.73</v>
      </c>
      <c r="AW320">
        <v>0.54630000000000001</v>
      </c>
      <c r="AX320" s="1">
        <v>3933.31</v>
      </c>
      <c r="AY320">
        <v>0.25190000000000001</v>
      </c>
      <c r="AZ320" s="1">
        <v>1675.68</v>
      </c>
      <c r="BA320">
        <v>0.10730000000000001</v>
      </c>
      <c r="BB320" s="1">
        <v>1475.36</v>
      </c>
      <c r="BC320">
        <v>9.4500000000000001E-2</v>
      </c>
      <c r="BD320" s="1">
        <v>15615.08</v>
      </c>
      <c r="BE320" s="1">
        <v>8137.33</v>
      </c>
      <c r="BF320">
        <v>2.6191</v>
      </c>
      <c r="BG320">
        <v>0.50380000000000003</v>
      </c>
      <c r="BH320">
        <v>0.26850000000000002</v>
      </c>
      <c r="BI320">
        <v>0.16</v>
      </c>
      <c r="BJ320">
        <v>5.7200000000000001E-2</v>
      </c>
      <c r="BK320">
        <v>1.0500000000000001E-2</v>
      </c>
    </row>
    <row r="321" spans="1:63" x14ac:dyDescent="0.25">
      <c r="A321" t="s">
        <v>321</v>
      </c>
      <c r="B321">
        <v>45476</v>
      </c>
      <c r="C321">
        <v>140</v>
      </c>
      <c r="D321">
        <v>38.729999999999997</v>
      </c>
      <c r="E321" s="1">
        <v>5422.2</v>
      </c>
      <c r="F321" s="1">
        <v>4967.71</v>
      </c>
      <c r="G321">
        <v>3.6400000000000002E-2</v>
      </c>
      <c r="H321">
        <v>1.1999999999999999E-3</v>
      </c>
      <c r="I321">
        <v>2.1499999999999998E-2</v>
      </c>
      <c r="J321">
        <v>3.0000000000000001E-3</v>
      </c>
      <c r="K321">
        <v>3.9699999999999999E-2</v>
      </c>
      <c r="L321">
        <v>0.84260000000000002</v>
      </c>
      <c r="M321">
        <v>5.5599999999999997E-2</v>
      </c>
      <c r="N321">
        <v>0.18629999999999999</v>
      </c>
      <c r="O321">
        <v>5.8999999999999999E-3</v>
      </c>
      <c r="P321">
        <v>0.16919999999999999</v>
      </c>
      <c r="Q321" s="1">
        <v>71864.259999999995</v>
      </c>
      <c r="R321">
        <v>0.12379999999999999</v>
      </c>
      <c r="S321">
        <v>0.25080000000000002</v>
      </c>
      <c r="T321">
        <v>0.62539999999999996</v>
      </c>
      <c r="U321">
        <v>33</v>
      </c>
      <c r="V321" s="1">
        <v>93311.88</v>
      </c>
      <c r="W321">
        <v>159.13999999999999</v>
      </c>
      <c r="X321" s="1">
        <v>170837.54</v>
      </c>
      <c r="Y321">
        <v>0.69399999999999995</v>
      </c>
      <c r="Z321">
        <v>0.1842</v>
      </c>
      <c r="AA321">
        <v>0.12180000000000001</v>
      </c>
      <c r="AB321">
        <v>0.30599999999999999</v>
      </c>
      <c r="AC321">
        <v>170.84</v>
      </c>
      <c r="AD321" s="1">
        <v>5564.18</v>
      </c>
      <c r="AE321">
        <v>531.32000000000005</v>
      </c>
      <c r="AF321" s="1">
        <v>166935.97</v>
      </c>
      <c r="AG321">
        <v>337</v>
      </c>
      <c r="AH321" s="1">
        <v>48870</v>
      </c>
      <c r="AI321" s="1">
        <v>71170</v>
      </c>
      <c r="AJ321">
        <v>49.86</v>
      </c>
      <c r="AK321">
        <v>25.96</v>
      </c>
      <c r="AL321">
        <v>46.06</v>
      </c>
      <c r="AM321">
        <v>4.7</v>
      </c>
      <c r="AN321">
        <v>0</v>
      </c>
      <c r="AO321">
        <v>0.49890000000000001</v>
      </c>
      <c r="AP321" s="1">
        <v>1470.63</v>
      </c>
      <c r="AQ321" s="1">
        <v>1816.31</v>
      </c>
      <c r="AR321" s="1">
        <v>7058.74</v>
      </c>
      <c r="AS321">
        <v>689.16</v>
      </c>
      <c r="AT321">
        <v>663.45</v>
      </c>
      <c r="AU321" s="1">
        <v>11698.29</v>
      </c>
      <c r="AV321" s="1">
        <v>5412.61</v>
      </c>
      <c r="AW321">
        <v>0.43590000000000001</v>
      </c>
      <c r="AX321" s="1">
        <v>5445.26</v>
      </c>
      <c r="AY321">
        <v>0.4385</v>
      </c>
      <c r="AZ321">
        <v>737.54</v>
      </c>
      <c r="BA321">
        <v>5.9400000000000001E-2</v>
      </c>
      <c r="BB321">
        <v>822.59</v>
      </c>
      <c r="BC321">
        <v>6.6199999999999995E-2</v>
      </c>
      <c r="BD321" s="1">
        <v>12418</v>
      </c>
      <c r="BE321" s="1">
        <v>3871.64</v>
      </c>
      <c r="BF321">
        <v>0.81559999999999999</v>
      </c>
      <c r="BG321">
        <v>0.63549999999999995</v>
      </c>
      <c r="BH321">
        <v>0.2586</v>
      </c>
      <c r="BI321">
        <v>7.2700000000000001E-2</v>
      </c>
      <c r="BJ321">
        <v>2.1700000000000001E-2</v>
      </c>
      <c r="BK321">
        <v>1.15E-2</v>
      </c>
    </row>
    <row r="322" spans="1:63" x14ac:dyDescent="0.25">
      <c r="A322" t="s">
        <v>322</v>
      </c>
      <c r="B322">
        <v>50450</v>
      </c>
      <c r="C322">
        <v>25</v>
      </c>
      <c r="D322">
        <v>399.15</v>
      </c>
      <c r="E322" s="1">
        <v>9978.85</v>
      </c>
      <c r="F322" s="1">
        <v>9986.6</v>
      </c>
      <c r="G322">
        <v>0.29849999999999999</v>
      </c>
      <c r="H322">
        <v>4.7999999999999996E-3</v>
      </c>
      <c r="I322">
        <v>4.87E-2</v>
      </c>
      <c r="J322">
        <v>1.8E-3</v>
      </c>
      <c r="K322">
        <v>5.2600000000000001E-2</v>
      </c>
      <c r="L322">
        <v>0.54279999999999995</v>
      </c>
      <c r="M322">
        <v>5.0999999999999997E-2</v>
      </c>
      <c r="N322">
        <v>9.7799999999999998E-2</v>
      </c>
      <c r="O322">
        <v>7.9799999999999996E-2</v>
      </c>
      <c r="P322">
        <v>9.5000000000000001E-2</v>
      </c>
      <c r="Q322" s="1">
        <v>86210.19</v>
      </c>
      <c r="R322">
        <v>0.14829999999999999</v>
      </c>
      <c r="S322">
        <v>9.9500000000000005E-2</v>
      </c>
      <c r="T322">
        <v>0.75219999999999998</v>
      </c>
      <c r="U322">
        <v>59</v>
      </c>
      <c r="V322" s="1">
        <v>100593.33</v>
      </c>
      <c r="W322">
        <v>167.23</v>
      </c>
      <c r="X322" s="1">
        <v>224125.71</v>
      </c>
      <c r="Y322">
        <v>0.76690000000000003</v>
      </c>
      <c r="Z322">
        <v>0.21190000000000001</v>
      </c>
      <c r="AA322">
        <v>2.1299999999999999E-2</v>
      </c>
      <c r="AB322">
        <v>0.2331</v>
      </c>
      <c r="AC322">
        <v>224.13</v>
      </c>
      <c r="AD322" s="1">
        <v>8941.93</v>
      </c>
      <c r="AE322">
        <v>863.89</v>
      </c>
      <c r="AF322" s="1">
        <v>203174.82</v>
      </c>
      <c r="AG322">
        <v>462</v>
      </c>
      <c r="AH322" s="1">
        <v>61838</v>
      </c>
      <c r="AI322" s="1">
        <v>125061</v>
      </c>
      <c r="AJ322">
        <v>81.87</v>
      </c>
      <c r="AK322">
        <v>37.68</v>
      </c>
      <c r="AL322">
        <v>43.72</v>
      </c>
      <c r="AM322">
        <v>4.68</v>
      </c>
      <c r="AN322">
        <v>0</v>
      </c>
      <c r="AO322">
        <v>0.46089999999999998</v>
      </c>
      <c r="AP322" s="1">
        <v>1173</v>
      </c>
      <c r="AQ322" s="1">
        <v>2142.85</v>
      </c>
      <c r="AR322" s="1">
        <v>8044.61</v>
      </c>
      <c r="AS322">
        <v>853.48</v>
      </c>
      <c r="AT322">
        <v>486.05</v>
      </c>
      <c r="AU322" s="1">
        <v>12700</v>
      </c>
      <c r="AV322" s="1">
        <v>4226.57</v>
      </c>
      <c r="AW322">
        <v>0.32469999999999999</v>
      </c>
      <c r="AX322" s="1">
        <v>6973.34</v>
      </c>
      <c r="AY322">
        <v>0.53580000000000005</v>
      </c>
      <c r="AZ322" s="1">
        <v>1028.78</v>
      </c>
      <c r="BA322">
        <v>7.9000000000000001E-2</v>
      </c>
      <c r="BB322">
        <v>787.25</v>
      </c>
      <c r="BC322">
        <v>6.0499999999999998E-2</v>
      </c>
      <c r="BD322" s="1">
        <v>13015.94</v>
      </c>
      <c r="BE322" s="1">
        <v>3442.18</v>
      </c>
      <c r="BF322">
        <v>0.3634</v>
      </c>
      <c r="BG322">
        <v>0.63160000000000005</v>
      </c>
      <c r="BH322">
        <v>0.23130000000000001</v>
      </c>
      <c r="BI322">
        <v>9.9500000000000005E-2</v>
      </c>
      <c r="BJ322">
        <v>2.7099999999999999E-2</v>
      </c>
      <c r="BK322">
        <v>1.06E-2</v>
      </c>
    </row>
    <row r="323" spans="1:63" x14ac:dyDescent="0.25">
      <c r="A323" t="s">
        <v>323</v>
      </c>
      <c r="B323">
        <v>44354</v>
      </c>
      <c r="C323">
        <v>13</v>
      </c>
      <c r="D323">
        <v>303.26</v>
      </c>
      <c r="E323" s="1">
        <v>3942.36</v>
      </c>
      <c r="F323" s="1">
        <v>3946.57</v>
      </c>
      <c r="G323">
        <v>8.0000000000000004E-4</v>
      </c>
      <c r="H323">
        <v>2.5000000000000001E-3</v>
      </c>
      <c r="I323">
        <v>0.1198</v>
      </c>
      <c r="J323">
        <v>2.8E-3</v>
      </c>
      <c r="K323">
        <v>6.1600000000000002E-2</v>
      </c>
      <c r="L323">
        <v>0.68410000000000004</v>
      </c>
      <c r="M323">
        <v>0.1285</v>
      </c>
      <c r="N323">
        <v>1</v>
      </c>
      <c r="O323">
        <v>2.53E-2</v>
      </c>
      <c r="P323">
        <v>0.14910000000000001</v>
      </c>
      <c r="Q323" s="1">
        <v>67446.7</v>
      </c>
      <c r="R323">
        <v>0.15190000000000001</v>
      </c>
      <c r="S323">
        <v>0.159</v>
      </c>
      <c r="T323">
        <v>0.68899999999999995</v>
      </c>
      <c r="U323">
        <v>27</v>
      </c>
      <c r="V323" s="1">
        <v>90292.19</v>
      </c>
      <c r="W323">
        <v>145.66</v>
      </c>
      <c r="X323" s="1">
        <v>114964.47</v>
      </c>
      <c r="Y323">
        <v>0.68110000000000004</v>
      </c>
      <c r="Z323">
        <v>0.2472</v>
      </c>
      <c r="AA323">
        <v>7.17E-2</v>
      </c>
      <c r="AB323">
        <v>0.31890000000000002</v>
      </c>
      <c r="AC323">
        <v>114.96</v>
      </c>
      <c r="AD323" s="1">
        <v>4679.99</v>
      </c>
      <c r="AE323">
        <v>627.12</v>
      </c>
      <c r="AF323" s="1">
        <v>99222.5</v>
      </c>
      <c r="AG323">
        <v>79</v>
      </c>
      <c r="AH323" s="1">
        <v>29269</v>
      </c>
      <c r="AI323" s="1">
        <v>42028</v>
      </c>
      <c r="AJ323">
        <v>47.6</v>
      </c>
      <c r="AK323">
        <v>39.799999999999997</v>
      </c>
      <c r="AL323">
        <v>41.21</v>
      </c>
      <c r="AM323">
        <v>4.0999999999999996</v>
      </c>
      <c r="AN323">
        <v>1.78</v>
      </c>
      <c r="AO323">
        <v>1.1640999999999999</v>
      </c>
      <c r="AP323" s="1">
        <v>1318.66</v>
      </c>
      <c r="AQ323" s="1">
        <v>3798.65</v>
      </c>
      <c r="AR323" s="1">
        <v>7425.41</v>
      </c>
      <c r="AS323">
        <v>825.58</v>
      </c>
      <c r="AT323">
        <v>319.81</v>
      </c>
      <c r="AU323" s="1">
        <v>13688.12</v>
      </c>
      <c r="AV323" s="1">
        <v>8734.1200000000008</v>
      </c>
      <c r="AW323">
        <v>0.55030000000000001</v>
      </c>
      <c r="AX323" s="1">
        <v>4230.91</v>
      </c>
      <c r="AY323">
        <v>0.2666</v>
      </c>
      <c r="AZ323">
        <v>796.32</v>
      </c>
      <c r="BA323">
        <v>5.0200000000000002E-2</v>
      </c>
      <c r="BB323" s="1">
        <v>2110.4299999999998</v>
      </c>
      <c r="BC323">
        <v>0.13300000000000001</v>
      </c>
      <c r="BD323" s="1">
        <v>15871.78</v>
      </c>
      <c r="BE323" s="1">
        <v>7547.12</v>
      </c>
      <c r="BF323">
        <v>3.0998999999999999</v>
      </c>
      <c r="BG323">
        <v>0.62109999999999999</v>
      </c>
      <c r="BH323">
        <v>0.22989999999999999</v>
      </c>
      <c r="BI323">
        <v>0.11210000000000001</v>
      </c>
      <c r="BJ323">
        <v>2.4199999999999999E-2</v>
      </c>
      <c r="BK323">
        <v>1.2699999999999999E-2</v>
      </c>
    </row>
    <row r="324" spans="1:63" x14ac:dyDescent="0.25">
      <c r="A324" t="s">
        <v>324</v>
      </c>
      <c r="B324">
        <v>50153</v>
      </c>
      <c r="C324">
        <v>49</v>
      </c>
      <c r="D324">
        <v>14.53</v>
      </c>
      <c r="E324">
        <v>711.81</v>
      </c>
      <c r="F324">
        <v>599.58000000000004</v>
      </c>
      <c r="G324">
        <v>1.6999999999999999E-3</v>
      </c>
      <c r="H324">
        <v>0</v>
      </c>
      <c r="I324">
        <v>1.3299999999999999E-2</v>
      </c>
      <c r="J324">
        <v>0</v>
      </c>
      <c r="K324">
        <v>1.17E-2</v>
      </c>
      <c r="L324">
        <v>0.95499999999999996</v>
      </c>
      <c r="M324">
        <v>1.83E-2</v>
      </c>
      <c r="N324">
        <v>0.4299</v>
      </c>
      <c r="O324">
        <v>1.6999999999999999E-3</v>
      </c>
      <c r="P324">
        <v>0.1081</v>
      </c>
      <c r="Q324" s="1">
        <v>46503.17</v>
      </c>
      <c r="R324">
        <v>0.52380000000000004</v>
      </c>
      <c r="S324">
        <v>0.254</v>
      </c>
      <c r="T324">
        <v>0.22220000000000001</v>
      </c>
      <c r="U324">
        <v>7</v>
      </c>
      <c r="V324" s="1">
        <v>66410.78</v>
      </c>
      <c r="W324">
        <v>96.99</v>
      </c>
      <c r="X324" s="1">
        <v>249261.95</v>
      </c>
      <c r="Y324">
        <v>0.81410000000000005</v>
      </c>
      <c r="Z324">
        <v>0.14000000000000001</v>
      </c>
      <c r="AA324">
        <v>4.5900000000000003E-2</v>
      </c>
      <c r="AB324">
        <v>0.18590000000000001</v>
      </c>
      <c r="AC324">
        <v>249.26</v>
      </c>
      <c r="AD324" s="1">
        <v>8963.5</v>
      </c>
      <c r="AE324" s="1">
        <v>1026.82</v>
      </c>
      <c r="AF324" s="1">
        <v>229986.84</v>
      </c>
      <c r="AG324">
        <v>508</v>
      </c>
      <c r="AH324" s="1">
        <v>35463</v>
      </c>
      <c r="AI324" s="1">
        <v>60041</v>
      </c>
      <c r="AJ324">
        <v>55.9</v>
      </c>
      <c r="AK324">
        <v>34.020000000000003</v>
      </c>
      <c r="AL324">
        <v>40.700000000000003</v>
      </c>
      <c r="AM324">
        <v>5.9</v>
      </c>
      <c r="AN324">
        <v>0</v>
      </c>
      <c r="AO324">
        <v>1.0845</v>
      </c>
      <c r="AP324" s="1">
        <v>2152.98</v>
      </c>
      <c r="AQ324" s="1">
        <v>2320.91</v>
      </c>
      <c r="AR324" s="1">
        <v>7629.64</v>
      </c>
      <c r="AS324" s="1">
        <v>1067.04</v>
      </c>
      <c r="AT324">
        <v>292.32</v>
      </c>
      <c r="AU324" s="1">
        <v>13462.88</v>
      </c>
      <c r="AV324" s="1">
        <v>5635.72</v>
      </c>
      <c r="AW324">
        <v>0.32619999999999999</v>
      </c>
      <c r="AX324" s="1">
        <v>8891.5300000000007</v>
      </c>
      <c r="AY324">
        <v>0.51470000000000005</v>
      </c>
      <c r="AZ324" s="1">
        <v>1565.22</v>
      </c>
      <c r="BA324">
        <v>9.06E-2</v>
      </c>
      <c r="BB324" s="1">
        <v>1183.82</v>
      </c>
      <c r="BC324">
        <v>6.8500000000000005E-2</v>
      </c>
      <c r="BD324" s="1">
        <v>17276.29</v>
      </c>
      <c r="BE324" s="1">
        <v>2417.7600000000002</v>
      </c>
      <c r="BF324">
        <v>0.40150000000000002</v>
      </c>
      <c r="BG324">
        <v>0.56310000000000004</v>
      </c>
      <c r="BH324">
        <v>0.21479999999999999</v>
      </c>
      <c r="BI324">
        <v>0.1623</v>
      </c>
      <c r="BJ324">
        <v>3.78E-2</v>
      </c>
      <c r="BK324">
        <v>2.2100000000000002E-2</v>
      </c>
    </row>
    <row r="325" spans="1:63" x14ac:dyDescent="0.25">
      <c r="A325" t="s">
        <v>325</v>
      </c>
      <c r="B325">
        <v>44362</v>
      </c>
      <c r="C325">
        <v>9</v>
      </c>
      <c r="D325">
        <v>257.75</v>
      </c>
      <c r="E325" s="1">
        <v>2319.75</v>
      </c>
      <c r="F325" s="1">
        <v>2107.4699999999998</v>
      </c>
      <c r="G325">
        <v>2.0899999999999998E-2</v>
      </c>
      <c r="H325">
        <v>0</v>
      </c>
      <c r="I325">
        <v>9.8199999999999996E-2</v>
      </c>
      <c r="J325">
        <v>8.9999999999999998E-4</v>
      </c>
      <c r="K325">
        <v>7.6399999999999996E-2</v>
      </c>
      <c r="L325">
        <v>0.73519999999999996</v>
      </c>
      <c r="M325">
        <v>6.83E-2</v>
      </c>
      <c r="N325">
        <v>0.35460000000000003</v>
      </c>
      <c r="O325">
        <v>7.1000000000000004E-3</v>
      </c>
      <c r="P325">
        <v>0.13139999999999999</v>
      </c>
      <c r="Q325" s="1">
        <v>78491.39</v>
      </c>
      <c r="R325">
        <v>4.6199999999999998E-2</v>
      </c>
      <c r="S325">
        <v>0.21970000000000001</v>
      </c>
      <c r="T325">
        <v>0.73409999999999997</v>
      </c>
      <c r="U325">
        <v>19</v>
      </c>
      <c r="V325" s="1">
        <v>102137.78</v>
      </c>
      <c r="W325">
        <v>116.43</v>
      </c>
      <c r="X325" s="1">
        <v>197267.52</v>
      </c>
      <c r="Y325">
        <v>0.59519999999999995</v>
      </c>
      <c r="Z325">
        <v>0.36220000000000002</v>
      </c>
      <c r="AA325">
        <v>4.2700000000000002E-2</v>
      </c>
      <c r="AB325">
        <v>0.40479999999999999</v>
      </c>
      <c r="AC325">
        <v>197.27</v>
      </c>
      <c r="AD325" s="1">
        <v>11292.71</v>
      </c>
      <c r="AE325">
        <v>891.94</v>
      </c>
      <c r="AF325" s="1">
        <v>195693.02</v>
      </c>
      <c r="AG325">
        <v>440</v>
      </c>
      <c r="AH325" s="1">
        <v>38905</v>
      </c>
      <c r="AI325" s="1">
        <v>58431</v>
      </c>
      <c r="AJ325">
        <v>88.7</v>
      </c>
      <c r="AK325">
        <v>50.32</v>
      </c>
      <c r="AL325">
        <v>64.92</v>
      </c>
      <c r="AM325">
        <v>5.5</v>
      </c>
      <c r="AN325">
        <v>0</v>
      </c>
      <c r="AO325">
        <v>1.0806</v>
      </c>
      <c r="AP325" s="1">
        <v>2121.1999999999998</v>
      </c>
      <c r="AQ325" s="1">
        <v>2275.2800000000002</v>
      </c>
      <c r="AR325" s="1">
        <v>9559.32</v>
      </c>
      <c r="AS325" s="1">
        <v>1174.74</v>
      </c>
      <c r="AT325">
        <v>222.98</v>
      </c>
      <c r="AU325" s="1">
        <v>15353.51</v>
      </c>
      <c r="AV325" s="1">
        <v>4521.76</v>
      </c>
      <c r="AW325">
        <v>0.25679999999999997</v>
      </c>
      <c r="AX325" s="1">
        <v>11100.62</v>
      </c>
      <c r="AY325">
        <v>0.63039999999999996</v>
      </c>
      <c r="AZ325">
        <v>784.45</v>
      </c>
      <c r="BA325">
        <v>4.4499999999999998E-2</v>
      </c>
      <c r="BB325" s="1">
        <v>1202.75</v>
      </c>
      <c r="BC325">
        <v>6.83E-2</v>
      </c>
      <c r="BD325" s="1">
        <v>17609.580000000002</v>
      </c>
      <c r="BE325" s="1">
        <v>2283</v>
      </c>
      <c r="BF325">
        <v>0.44569999999999999</v>
      </c>
      <c r="BG325">
        <v>0.621</v>
      </c>
      <c r="BH325">
        <v>0.22500000000000001</v>
      </c>
      <c r="BI325">
        <v>0.107</v>
      </c>
      <c r="BJ325">
        <v>3.4799999999999998E-2</v>
      </c>
      <c r="BK325">
        <v>1.23E-2</v>
      </c>
    </row>
    <row r="326" spans="1:63" x14ac:dyDescent="0.25">
      <c r="A326" t="s">
        <v>326</v>
      </c>
      <c r="B326">
        <v>44370</v>
      </c>
      <c r="C326">
        <v>22</v>
      </c>
      <c r="D326">
        <v>178.45</v>
      </c>
      <c r="E326" s="1">
        <v>3925.88</v>
      </c>
      <c r="F326" s="1">
        <v>4057.45</v>
      </c>
      <c r="G326">
        <v>9.7799999999999998E-2</v>
      </c>
      <c r="H326">
        <v>0</v>
      </c>
      <c r="I326">
        <v>0.1865</v>
      </c>
      <c r="J326">
        <v>0</v>
      </c>
      <c r="K326">
        <v>4.6600000000000003E-2</v>
      </c>
      <c r="L326">
        <v>0.61170000000000002</v>
      </c>
      <c r="M326">
        <v>5.74E-2</v>
      </c>
      <c r="N326">
        <v>0.2283</v>
      </c>
      <c r="O326">
        <v>2.93E-2</v>
      </c>
      <c r="P326">
        <v>0.1628</v>
      </c>
      <c r="Q326" s="1">
        <v>86160.5</v>
      </c>
      <c r="R326">
        <v>0.15310000000000001</v>
      </c>
      <c r="S326">
        <v>0.1661</v>
      </c>
      <c r="T326">
        <v>0.68079999999999996</v>
      </c>
      <c r="U326">
        <v>38</v>
      </c>
      <c r="V326" s="1">
        <v>105839.16</v>
      </c>
      <c r="W326">
        <v>103.31</v>
      </c>
      <c r="X326" s="1">
        <v>357187.85</v>
      </c>
      <c r="Y326">
        <v>0.6915</v>
      </c>
      <c r="Z326">
        <v>0.28899999999999998</v>
      </c>
      <c r="AA326">
        <v>1.95E-2</v>
      </c>
      <c r="AB326">
        <v>0.3085</v>
      </c>
      <c r="AC326">
        <v>357.19</v>
      </c>
      <c r="AD326" s="1">
        <v>17296.55</v>
      </c>
      <c r="AE326" s="1">
        <v>1560.06</v>
      </c>
      <c r="AF326" s="1">
        <v>342403.94</v>
      </c>
      <c r="AG326">
        <v>591</v>
      </c>
      <c r="AH326" s="1">
        <v>44517</v>
      </c>
      <c r="AI326" s="1">
        <v>103312</v>
      </c>
      <c r="AJ326">
        <v>85.47</v>
      </c>
      <c r="AK326">
        <v>45.7</v>
      </c>
      <c r="AL326">
        <v>52.45</v>
      </c>
      <c r="AM326">
        <v>5.0199999999999996</v>
      </c>
      <c r="AN326">
        <v>0</v>
      </c>
      <c r="AO326">
        <v>0.89859999999999995</v>
      </c>
      <c r="AP326" s="1">
        <v>2384.87</v>
      </c>
      <c r="AQ326" s="1">
        <v>2969.49</v>
      </c>
      <c r="AR326" s="1">
        <v>9011.7999999999993</v>
      </c>
      <c r="AS326" s="1">
        <v>1234.74</v>
      </c>
      <c r="AT326" s="1">
        <v>1213.8900000000001</v>
      </c>
      <c r="AU326" s="1">
        <v>16814.8</v>
      </c>
      <c r="AV326" s="1">
        <v>2265.8200000000002</v>
      </c>
      <c r="AW326">
        <v>0.1166</v>
      </c>
      <c r="AX326" s="1">
        <v>14956.11</v>
      </c>
      <c r="AY326">
        <v>0.76929999999999998</v>
      </c>
      <c r="AZ326" s="1">
        <v>1435.86</v>
      </c>
      <c r="BA326">
        <v>7.3899999999999993E-2</v>
      </c>
      <c r="BB326">
        <v>782.28</v>
      </c>
      <c r="BC326">
        <v>4.02E-2</v>
      </c>
      <c r="BD326" s="1">
        <v>19440.07</v>
      </c>
      <c r="BE326" s="1">
        <v>1129.8</v>
      </c>
      <c r="BF326">
        <v>9.1300000000000006E-2</v>
      </c>
      <c r="BG326">
        <v>0.56320000000000003</v>
      </c>
      <c r="BH326">
        <v>0.23749999999999999</v>
      </c>
      <c r="BI326">
        <v>0.15720000000000001</v>
      </c>
      <c r="BJ326">
        <v>2.3900000000000001E-2</v>
      </c>
      <c r="BK326">
        <v>1.8200000000000001E-2</v>
      </c>
    </row>
    <row r="327" spans="1:63" x14ac:dyDescent="0.25">
      <c r="A327" t="s">
        <v>327</v>
      </c>
      <c r="B327">
        <v>48850</v>
      </c>
      <c r="C327">
        <v>54</v>
      </c>
      <c r="D327">
        <v>30.66</v>
      </c>
      <c r="E327" s="1">
        <v>1655.75</v>
      </c>
      <c r="F327" s="1">
        <v>2032.99</v>
      </c>
      <c r="G327">
        <v>2.5000000000000001E-3</v>
      </c>
      <c r="H327">
        <v>0</v>
      </c>
      <c r="I327">
        <v>1.43E-2</v>
      </c>
      <c r="J327">
        <v>5.0000000000000001E-4</v>
      </c>
      <c r="K327">
        <v>8.8999999999999999E-3</v>
      </c>
      <c r="L327">
        <v>0.90210000000000001</v>
      </c>
      <c r="M327">
        <v>7.1800000000000003E-2</v>
      </c>
      <c r="N327">
        <v>0.91849999999999998</v>
      </c>
      <c r="O327">
        <v>5.0000000000000001E-4</v>
      </c>
      <c r="P327">
        <v>0.22070000000000001</v>
      </c>
      <c r="Q327" s="1">
        <v>56389.7</v>
      </c>
      <c r="R327">
        <v>0.15079999999999999</v>
      </c>
      <c r="S327">
        <v>0.15079999999999999</v>
      </c>
      <c r="T327">
        <v>0.69840000000000002</v>
      </c>
      <c r="U327">
        <v>16</v>
      </c>
      <c r="V327" s="1">
        <v>84437.8</v>
      </c>
      <c r="W327">
        <v>99.56</v>
      </c>
      <c r="X327" s="1">
        <v>122281.17</v>
      </c>
      <c r="Y327">
        <v>0.72470000000000001</v>
      </c>
      <c r="Z327">
        <v>0.19059999999999999</v>
      </c>
      <c r="AA327">
        <v>8.4699999999999998E-2</v>
      </c>
      <c r="AB327">
        <v>0.27529999999999999</v>
      </c>
      <c r="AC327">
        <v>122.28</v>
      </c>
      <c r="AD327" s="1">
        <v>2888.55</v>
      </c>
      <c r="AE327">
        <v>307.76</v>
      </c>
      <c r="AF327" s="1">
        <v>88390.9</v>
      </c>
      <c r="AG327">
        <v>58</v>
      </c>
      <c r="AH327" s="1">
        <v>32653</v>
      </c>
      <c r="AI327" s="1">
        <v>48115</v>
      </c>
      <c r="AJ327">
        <v>40.65</v>
      </c>
      <c r="AK327">
        <v>22</v>
      </c>
      <c r="AL327">
        <v>22.21</v>
      </c>
      <c r="AM327">
        <v>4.45</v>
      </c>
      <c r="AN327">
        <v>0</v>
      </c>
      <c r="AO327">
        <v>0.71699999999999997</v>
      </c>
      <c r="AP327" s="1">
        <v>1215.77</v>
      </c>
      <c r="AQ327" s="1">
        <v>2129.4699999999998</v>
      </c>
      <c r="AR327" s="1">
        <v>6857.25</v>
      </c>
      <c r="AS327">
        <v>590.99</v>
      </c>
      <c r="AT327">
        <v>234.52</v>
      </c>
      <c r="AU327" s="1">
        <v>11028</v>
      </c>
      <c r="AV327" s="1">
        <v>7603.31</v>
      </c>
      <c r="AW327">
        <v>0.5917</v>
      </c>
      <c r="AX327" s="1">
        <v>2017.67</v>
      </c>
      <c r="AY327">
        <v>0.157</v>
      </c>
      <c r="AZ327" s="1">
        <v>1831.06</v>
      </c>
      <c r="BA327">
        <v>0.14249999999999999</v>
      </c>
      <c r="BB327" s="1">
        <v>1397.96</v>
      </c>
      <c r="BC327">
        <v>0.10879999999999999</v>
      </c>
      <c r="BD327" s="1">
        <v>12850</v>
      </c>
      <c r="BE327" s="1">
        <v>9032.23</v>
      </c>
      <c r="BF327">
        <v>3.4580000000000002</v>
      </c>
      <c r="BG327">
        <v>0.51649999999999996</v>
      </c>
      <c r="BH327">
        <v>0.27329999999999999</v>
      </c>
      <c r="BI327">
        <v>0.16980000000000001</v>
      </c>
      <c r="BJ327">
        <v>2.58E-2</v>
      </c>
      <c r="BK327">
        <v>1.46E-2</v>
      </c>
    </row>
    <row r="328" spans="1:63" x14ac:dyDescent="0.25">
      <c r="A328" t="s">
        <v>328</v>
      </c>
      <c r="B328">
        <v>47456</v>
      </c>
      <c r="C328">
        <v>102</v>
      </c>
      <c r="D328">
        <v>6.63</v>
      </c>
      <c r="E328">
        <v>675.84</v>
      </c>
      <c r="F328">
        <v>628.28</v>
      </c>
      <c r="G328">
        <v>9.5999999999999992E-3</v>
      </c>
      <c r="H328">
        <v>0</v>
      </c>
      <c r="I328">
        <v>3.2000000000000002E-3</v>
      </c>
      <c r="J328">
        <v>0</v>
      </c>
      <c r="K328">
        <v>0.12740000000000001</v>
      </c>
      <c r="L328">
        <v>0.84870000000000001</v>
      </c>
      <c r="M328">
        <v>1.11E-2</v>
      </c>
      <c r="N328">
        <v>0.24160000000000001</v>
      </c>
      <c r="O328">
        <v>1.7000000000000001E-2</v>
      </c>
      <c r="P328">
        <v>0.1171</v>
      </c>
      <c r="Q328" s="1">
        <v>56876.21</v>
      </c>
      <c r="R328">
        <v>0.1053</v>
      </c>
      <c r="S328">
        <v>0.2281</v>
      </c>
      <c r="T328">
        <v>0.66669999999999996</v>
      </c>
      <c r="U328">
        <v>6</v>
      </c>
      <c r="V328" s="1">
        <v>77349.98</v>
      </c>
      <c r="W328">
        <v>112.49</v>
      </c>
      <c r="X328" s="1">
        <v>183016.71</v>
      </c>
      <c r="Y328">
        <v>0.8548</v>
      </c>
      <c r="Z328">
        <v>5.2200000000000003E-2</v>
      </c>
      <c r="AA328">
        <v>9.2999999999999999E-2</v>
      </c>
      <c r="AB328">
        <v>0.1452</v>
      </c>
      <c r="AC328">
        <v>183.02</v>
      </c>
      <c r="AD328" s="1">
        <v>4273.87</v>
      </c>
      <c r="AE328">
        <v>479.75</v>
      </c>
      <c r="AF328" s="1">
        <v>185370.13</v>
      </c>
      <c r="AG328">
        <v>400</v>
      </c>
      <c r="AH328" s="1">
        <v>36766</v>
      </c>
      <c r="AI328" s="1">
        <v>55454</v>
      </c>
      <c r="AJ328">
        <v>28.28</v>
      </c>
      <c r="AK328">
        <v>22.71</v>
      </c>
      <c r="AL328">
        <v>25.18</v>
      </c>
      <c r="AM328">
        <v>4.5999999999999996</v>
      </c>
      <c r="AN328" s="1">
        <v>2102.34</v>
      </c>
      <c r="AO328">
        <v>1.9029</v>
      </c>
      <c r="AP328" s="1">
        <v>1407.16</v>
      </c>
      <c r="AQ328" s="1">
        <v>1752.64</v>
      </c>
      <c r="AR328" s="1">
        <v>8323.02</v>
      </c>
      <c r="AS328">
        <v>674.58</v>
      </c>
      <c r="AT328">
        <v>331.71</v>
      </c>
      <c r="AU328" s="1">
        <v>12489.11</v>
      </c>
      <c r="AV328" s="1">
        <v>8417</v>
      </c>
      <c r="AW328">
        <v>0.49349999999999999</v>
      </c>
      <c r="AX328" s="1">
        <v>6260.42</v>
      </c>
      <c r="AY328">
        <v>0.36699999999999999</v>
      </c>
      <c r="AZ328" s="1">
        <v>1109.31</v>
      </c>
      <c r="BA328">
        <v>6.5000000000000002E-2</v>
      </c>
      <c r="BB328" s="1">
        <v>1269.3599999999999</v>
      </c>
      <c r="BC328">
        <v>7.4399999999999994E-2</v>
      </c>
      <c r="BD328" s="1">
        <v>17056.09</v>
      </c>
      <c r="BE328" s="1">
        <v>5249.87</v>
      </c>
      <c r="BF328">
        <v>2.0219</v>
      </c>
      <c r="BG328">
        <v>0.48</v>
      </c>
      <c r="BH328">
        <v>0.2145</v>
      </c>
      <c r="BI328">
        <v>0.1933</v>
      </c>
      <c r="BJ328">
        <v>3.5400000000000001E-2</v>
      </c>
      <c r="BK328">
        <v>7.6899999999999996E-2</v>
      </c>
    </row>
    <row r="329" spans="1:63" x14ac:dyDescent="0.25">
      <c r="A329" t="s">
        <v>329</v>
      </c>
      <c r="B329">
        <v>50229</v>
      </c>
      <c r="C329">
        <v>2</v>
      </c>
      <c r="D329">
        <v>305.06</v>
      </c>
      <c r="E329">
        <v>610.12</v>
      </c>
      <c r="F329">
        <v>750.16</v>
      </c>
      <c r="G329">
        <v>5.3E-3</v>
      </c>
      <c r="H329">
        <v>0</v>
      </c>
      <c r="I329">
        <v>1.6E-2</v>
      </c>
      <c r="J329">
        <v>0</v>
      </c>
      <c r="K329">
        <v>4.2700000000000002E-2</v>
      </c>
      <c r="L329">
        <v>0.89729999999999999</v>
      </c>
      <c r="M329">
        <v>3.8699999999999998E-2</v>
      </c>
      <c r="N329">
        <v>0.39910000000000001</v>
      </c>
      <c r="O329">
        <v>1.2999999999999999E-3</v>
      </c>
      <c r="P329">
        <v>0.14219999999999999</v>
      </c>
      <c r="Q329" s="1">
        <v>65855.009999999995</v>
      </c>
      <c r="R329">
        <v>0.21310000000000001</v>
      </c>
      <c r="S329">
        <v>0.2787</v>
      </c>
      <c r="T329">
        <v>0.50819999999999999</v>
      </c>
      <c r="U329">
        <v>4</v>
      </c>
      <c r="V329" s="1">
        <v>85342.98</v>
      </c>
      <c r="W329">
        <v>148.37</v>
      </c>
      <c r="X329" s="1">
        <v>92615.65</v>
      </c>
      <c r="Y329">
        <v>0.90700000000000003</v>
      </c>
      <c r="Z329">
        <v>5.4199999999999998E-2</v>
      </c>
      <c r="AA329">
        <v>3.8899999999999997E-2</v>
      </c>
      <c r="AB329">
        <v>9.2999999999999999E-2</v>
      </c>
      <c r="AC329">
        <v>92.62</v>
      </c>
      <c r="AD329" s="1">
        <v>3024.1</v>
      </c>
      <c r="AE329">
        <v>477.97</v>
      </c>
      <c r="AF329" s="1">
        <v>65773.119999999995</v>
      </c>
      <c r="AG329">
        <v>23</v>
      </c>
      <c r="AH329" s="1">
        <v>33753</v>
      </c>
      <c r="AI329" s="1">
        <v>51063</v>
      </c>
      <c r="AJ329">
        <v>52.9</v>
      </c>
      <c r="AK329">
        <v>30.6</v>
      </c>
      <c r="AL329">
        <v>52.49</v>
      </c>
      <c r="AM329">
        <v>5.0999999999999996</v>
      </c>
      <c r="AN329">
        <v>0</v>
      </c>
      <c r="AO329">
        <v>0.74970000000000003</v>
      </c>
      <c r="AP329" s="1">
        <v>1481.38</v>
      </c>
      <c r="AQ329" s="1">
        <v>1614.3</v>
      </c>
      <c r="AR329" s="1">
        <v>7431.4</v>
      </c>
      <c r="AS329">
        <v>324.91000000000003</v>
      </c>
      <c r="AT329">
        <v>50.3</v>
      </c>
      <c r="AU329" s="1">
        <v>10902.28</v>
      </c>
      <c r="AV329" s="1">
        <v>7944.67</v>
      </c>
      <c r="AW329">
        <v>0.59989999999999999</v>
      </c>
      <c r="AX329" s="1">
        <v>1992.6</v>
      </c>
      <c r="AY329">
        <v>0.15049999999999999</v>
      </c>
      <c r="AZ329" s="1">
        <v>2425.25</v>
      </c>
      <c r="BA329">
        <v>0.18310000000000001</v>
      </c>
      <c r="BB329">
        <v>880.78</v>
      </c>
      <c r="BC329">
        <v>6.6500000000000004E-2</v>
      </c>
      <c r="BD329" s="1">
        <v>13243.3</v>
      </c>
      <c r="BE329" s="1">
        <v>10336.07</v>
      </c>
      <c r="BF329">
        <v>3.5002</v>
      </c>
      <c r="BG329">
        <v>0.61639999999999995</v>
      </c>
      <c r="BH329">
        <v>0.21190000000000001</v>
      </c>
      <c r="BI329">
        <v>0.1341</v>
      </c>
      <c r="BJ329">
        <v>2.92E-2</v>
      </c>
      <c r="BK329">
        <v>8.3999999999999995E-3</v>
      </c>
    </row>
    <row r="330" spans="1:63" x14ac:dyDescent="0.25">
      <c r="A330" t="s">
        <v>330</v>
      </c>
      <c r="B330">
        <v>45484</v>
      </c>
      <c r="C330">
        <v>61</v>
      </c>
      <c r="D330">
        <v>12.64</v>
      </c>
      <c r="E330">
        <v>771.11</v>
      </c>
      <c r="F330">
        <v>796.34</v>
      </c>
      <c r="G330">
        <v>0</v>
      </c>
      <c r="H330">
        <v>6.3E-3</v>
      </c>
      <c r="I330">
        <v>6.3E-3</v>
      </c>
      <c r="J330">
        <v>0</v>
      </c>
      <c r="K330">
        <v>2.01E-2</v>
      </c>
      <c r="L330">
        <v>0.91830000000000001</v>
      </c>
      <c r="M330">
        <v>4.9000000000000002E-2</v>
      </c>
      <c r="N330">
        <v>0.28599999999999998</v>
      </c>
      <c r="O330">
        <v>5.4000000000000003E-3</v>
      </c>
      <c r="P330">
        <v>0.17380000000000001</v>
      </c>
      <c r="Q330" s="1">
        <v>54859.53</v>
      </c>
      <c r="R330">
        <v>0.22539999999999999</v>
      </c>
      <c r="S330">
        <v>0.19719999999999999</v>
      </c>
      <c r="T330">
        <v>0.57750000000000001</v>
      </c>
      <c r="U330">
        <v>8</v>
      </c>
      <c r="V330" s="1">
        <v>85552.93</v>
      </c>
      <c r="W330">
        <v>92.56</v>
      </c>
      <c r="X330" s="1">
        <v>150107.54999999999</v>
      </c>
      <c r="Y330">
        <v>0.90800000000000003</v>
      </c>
      <c r="Z330">
        <v>5.0700000000000002E-2</v>
      </c>
      <c r="AA330">
        <v>4.1200000000000001E-2</v>
      </c>
      <c r="AB330">
        <v>9.1999999999999998E-2</v>
      </c>
      <c r="AC330">
        <v>150.11000000000001</v>
      </c>
      <c r="AD330" s="1">
        <v>3673.1</v>
      </c>
      <c r="AE330">
        <v>531.66</v>
      </c>
      <c r="AF330" s="1">
        <v>134400.26</v>
      </c>
      <c r="AG330">
        <v>185</v>
      </c>
      <c r="AH330" s="1">
        <v>40219</v>
      </c>
      <c r="AI330" s="1">
        <v>57660</v>
      </c>
      <c r="AJ330">
        <v>30.26</v>
      </c>
      <c r="AK330">
        <v>24.07</v>
      </c>
      <c r="AL330">
        <v>26.85</v>
      </c>
      <c r="AM330">
        <v>4.5</v>
      </c>
      <c r="AN330" s="1">
        <v>2290.44</v>
      </c>
      <c r="AO330">
        <v>1.4882</v>
      </c>
      <c r="AP330" s="1">
        <v>1674.83</v>
      </c>
      <c r="AQ330" s="1">
        <v>2349.86</v>
      </c>
      <c r="AR330" s="1">
        <v>5815.58</v>
      </c>
      <c r="AS330">
        <v>332.86</v>
      </c>
      <c r="AT330">
        <v>863.75</v>
      </c>
      <c r="AU330" s="1">
        <v>11036.88</v>
      </c>
      <c r="AV330" s="1">
        <v>7196.82</v>
      </c>
      <c r="AW330">
        <v>0.46750000000000003</v>
      </c>
      <c r="AX330" s="1">
        <v>5151.34</v>
      </c>
      <c r="AY330">
        <v>0.33460000000000001</v>
      </c>
      <c r="AZ330" s="1">
        <v>1823.57</v>
      </c>
      <c r="BA330">
        <v>0.11849999999999999</v>
      </c>
      <c r="BB330" s="1">
        <v>1222.8399999999999</v>
      </c>
      <c r="BC330">
        <v>7.9399999999999998E-2</v>
      </c>
      <c r="BD330" s="1">
        <v>15394.57</v>
      </c>
      <c r="BE330" s="1">
        <v>6219.17</v>
      </c>
      <c r="BF330">
        <v>1.7955000000000001</v>
      </c>
      <c r="BG330">
        <v>0.49</v>
      </c>
      <c r="BH330">
        <v>0.1767</v>
      </c>
      <c r="BI330">
        <v>0.28100000000000003</v>
      </c>
      <c r="BJ330">
        <v>3.5099999999999999E-2</v>
      </c>
      <c r="BK330">
        <v>1.72E-2</v>
      </c>
    </row>
    <row r="331" spans="1:63" x14ac:dyDescent="0.25">
      <c r="A331" t="s">
        <v>331</v>
      </c>
      <c r="B331">
        <v>44388</v>
      </c>
      <c r="C331">
        <v>48</v>
      </c>
      <c r="D331">
        <v>136.76</v>
      </c>
      <c r="E331" s="1">
        <v>6564.44</v>
      </c>
      <c r="F331" s="1">
        <v>6043.06</v>
      </c>
      <c r="G331">
        <v>1.2200000000000001E-2</v>
      </c>
      <c r="H331">
        <v>2.9999999999999997E-4</v>
      </c>
      <c r="I331">
        <v>3.2099999999999997E-2</v>
      </c>
      <c r="J331">
        <v>2.9999999999999997E-4</v>
      </c>
      <c r="K331">
        <v>3.7100000000000001E-2</v>
      </c>
      <c r="L331">
        <v>0.86880000000000002</v>
      </c>
      <c r="M331">
        <v>4.9099999999999998E-2</v>
      </c>
      <c r="N331">
        <v>0.14610000000000001</v>
      </c>
      <c r="O331">
        <v>7.7999999999999996E-3</v>
      </c>
      <c r="P331">
        <v>0.14599999999999999</v>
      </c>
      <c r="Q331" s="1">
        <v>78617.240000000005</v>
      </c>
      <c r="R331">
        <v>0.13220000000000001</v>
      </c>
      <c r="S331">
        <v>0.21690000000000001</v>
      </c>
      <c r="T331">
        <v>0.65080000000000005</v>
      </c>
      <c r="U331">
        <v>40</v>
      </c>
      <c r="V331" s="1">
        <v>91801.65</v>
      </c>
      <c r="W331">
        <v>158.86000000000001</v>
      </c>
      <c r="X331" s="1">
        <v>233884.58</v>
      </c>
      <c r="Y331">
        <v>0.76759999999999995</v>
      </c>
      <c r="Z331">
        <v>0.19789999999999999</v>
      </c>
      <c r="AA331">
        <v>3.4500000000000003E-2</v>
      </c>
      <c r="AB331">
        <v>0.2324</v>
      </c>
      <c r="AC331">
        <v>233.88</v>
      </c>
      <c r="AD331" s="1">
        <v>9664.91</v>
      </c>
      <c r="AE331">
        <v>887.31</v>
      </c>
      <c r="AF331" s="1">
        <v>208265.45</v>
      </c>
      <c r="AG331">
        <v>473</v>
      </c>
      <c r="AH331" s="1">
        <v>45547</v>
      </c>
      <c r="AI331" s="1">
        <v>82773</v>
      </c>
      <c r="AJ331">
        <v>90.38</v>
      </c>
      <c r="AK331">
        <v>38.5</v>
      </c>
      <c r="AL331">
        <v>43.73</v>
      </c>
      <c r="AM331">
        <v>4.3</v>
      </c>
      <c r="AN331">
        <v>0</v>
      </c>
      <c r="AO331">
        <v>0.87660000000000005</v>
      </c>
      <c r="AP331" s="1">
        <v>1544.6</v>
      </c>
      <c r="AQ331" s="1">
        <v>2282.2199999999998</v>
      </c>
      <c r="AR331" s="1">
        <v>8903.93</v>
      </c>
      <c r="AS331">
        <v>854.84</v>
      </c>
      <c r="AT331">
        <v>258.02999999999997</v>
      </c>
      <c r="AU331" s="1">
        <v>13843.62</v>
      </c>
      <c r="AV331" s="1">
        <v>4069.93</v>
      </c>
      <c r="AW331">
        <v>0.28570000000000001</v>
      </c>
      <c r="AX331" s="1">
        <v>8930.6200000000008</v>
      </c>
      <c r="AY331">
        <v>0.62690000000000001</v>
      </c>
      <c r="AZ331">
        <v>437.23</v>
      </c>
      <c r="BA331">
        <v>3.0700000000000002E-2</v>
      </c>
      <c r="BB331">
        <v>808.76</v>
      </c>
      <c r="BC331">
        <v>5.6800000000000003E-2</v>
      </c>
      <c r="BD331" s="1">
        <v>14246.54</v>
      </c>
      <c r="BE331" s="1">
        <v>2571.7800000000002</v>
      </c>
      <c r="BF331">
        <v>0.35170000000000001</v>
      </c>
      <c r="BG331">
        <v>0.63380000000000003</v>
      </c>
      <c r="BH331">
        <v>0.22770000000000001</v>
      </c>
      <c r="BI331">
        <v>0.10059999999999999</v>
      </c>
      <c r="BJ331">
        <v>1.72E-2</v>
      </c>
      <c r="BK331">
        <v>2.06E-2</v>
      </c>
    </row>
    <row r="332" spans="1:63" x14ac:dyDescent="0.25">
      <c r="A332" t="s">
        <v>332</v>
      </c>
      <c r="B332">
        <v>48520</v>
      </c>
      <c r="C332">
        <v>199</v>
      </c>
      <c r="D332">
        <v>8.66</v>
      </c>
      <c r="E332" s="1">
        <v>1722.61</v>
      </c>
      <c r="F332" s="1">
        <v>1632.78</v>
      </c>
      <c r="G332">
        <v>1.1999999999999999E-3</v>
      </c>
      <c r="H332">
        <v>0</v>
      </c>
      <c r="I332">
        <v>3.7000000000000002E-3</v>
      </c>
      <c r="J332">
        <v>0</v>
      </c>
      <c r="K332">
        <v>1.0999999999999999E-2</v>
      </c>
      <c r="L332">
        <v>0.95399999999999996</v>
      </c>
      <c r="M332">
        <v>0.03</v>
      </c>
      <c r="N332">
        <v>0.99960000000000004</v>
      </c>
      <c r="O332">
        <v>0</v>
      </c>
      <c r="P332">
        <v>0.16</v>
      </c>
      <c r="Q332" s="1">
        <v>54067.33</v>
      </c>
      <c r="R332">
        <v>0.2077</v>
      </c>
      <c r="S332">
        <v>0.1769</v>
      </c>
      <c r="T332">
        <v>0.61539999999999995</v>
      </c>
      <c r="U332">
        <v>14</v>
      </c>
      <c r="V332" s="1">
        <v>76531.429999999993</v>
      </c>
      <c r="W332">
        <v>122.68</v>
      </c>
      <c r="X332" s="1">
        <v>107465.48</v>
      </c>
      <c r="Y332">
        <v>0.7137</v>
      </c>
      <c r="Z332">
        <v>0.121</v>
      </c>
      <c r="AA332">
        <v>0.16539999999999999</v>
      </c>
      <c r="AB332">
        <v>0.2863</v>
      </c>
      <c r="AC332">
        <v>107.47</v>
      </c>
      <c r="AD332" s="1">
        <v>2149.31</v>
      </c>
      <c r="AE332">
        <v>317.69</v>
      </c>
      <c r="AF332" s="1">
        <v>87494.78</v>
      </c>
      <c r="AG332">
        <v>57</v>
      </c>
      <c r="AH332" s="1">
        <v>28871</v>
      </c>
      <c r="AI332" s="1">
        <v>43893</v>
      </c>
      <c r="AJ332">
        <v>20</v>
      </c>
      <c r="AK332">
        <v>20</v>
      </c>
      <c r="AL332">
        <v>20</v>
      </c>
      <c r="AM332">
        <v>3.8</v>
      </c>
      <c r="AN332">
        <v>0</v>
      </c>
      <c r="AO332">
        <v>0.73919999999999997</v>
      </c>
      <c r="AP332" s="1">
        <v>1553.26</v>
      </c>
      <c r="AQ332" s="1">
        <v>3239.42</v>
      </c>
      <c r="AR332" s="1">
        <v>7854.5</v>
      </c>
      <c r="AS332">
        <v>884.38</v>
      </c>
      <c r="AT332">
        <v>552.29999999999995</v>
      </c>
      <c r="AU332" s="1">
        <v>14083.86</v>
      </c>
      <c r="AV332" s="1">
        <v>11379.83</v>
      </c>
      <c r="AW332">
        <v>0.70540000000000003</v>
      </c>
      <c r="AX332" s="1">
        <v>1941.84</v>
      </c>
      <c r="AY332">
        <v>0.12039999999999999</v>
      </c>
      <c r="AZ332">
        <v>751.26</v>
      </c>
      <c r="BA332">
        <v>4.6600000000000003E-2</v>
      </c>
      <c r="BB332" s="1">
        <v>2059.34</v>
      </c>
      <c r="BC332">
        <v>0.12770000000000001</v>
      </c>
      <c r="BD332" s="1">
        <v>16132.27</v>
      </c>
      <c r="BE332" s="1">
        <v>10034.19</v>
      </c>
      <c r="BF332">
        <v>5.3826000000000001</v>
      </c>
      <c r="BG332">
        <v>0.56330000000000002</v>
      </c>
      <c r="BH332">
        <v>0.30199999999999999</v>
      </c>
      <c r="BI332">
        <v>9.1300000000000006E-2</v>
      </c>
      <c r="BJ332">
        <v>3.3099999999999997E-2</v>
      </c>
      <c r="BK332">
        <v>1.03E-2</v>
      </c>
    </row>
    <row r="333" spans="1:63" x14ac:dyDescent="0.25">
      <c r="A333" t="s">
        <v>333</v>
      </c>
      <c r="B333">
        <v>45492</v>
      </c>
      <c r="C333">
        <v>35</v>
      </c>
      <c r="D333">
        <v>210.89</v>
      </c>
      <c r="E333" s="1">
        <v>7381.3</v>
      </c>
      <c r="F333" s="1">
        <v>7374.77</v>
      </c>
      <c r="G333">
        <v>2.12E-2</v>
      </c>
      <c r="H333">
        <v>2.9999999999999997E-4</v>
      </c>
      <c r="I333">
        <v>3.4700000000000002E-2</v>
      </c>
      <c r="J333">
        <v>1.5E-3</v>
      </c>
      <c r="K333">
        <v>3.6700000000000003E-2</v>
      </c>
      <c r="L333">
        <v>0.85780000000000001</v>
      </c>
      <c r="M333">
        <v>4.7899999999999998E-2</v>
      </c>
      <c r="N333">
        <v>0.30020000000000002</v>
      </c>
      <c r="O333">
        <v>1.3100000000000001E-2</v>
      </c>
      <c r="P333">
        <v>0.1426</v>
      </c>
      <c r="Q333" s="1">
        <v>77462.289999999994</v>
      </c>
      <c r="R333">
        <v>0.2034</v>
      </c>
      <c r="S333">
        <v>0.16539999999999999</v>
      </c>
      <c r="T333">
        <v>0.63119999999999998</v>
      </c>
      <c r="U333">
        <v>48</v>
      </c>
      <c r="V333" s="1">
        <v>109446.48</v>
      </c>
      <c r="W333">
        <v>153.71</v>
      </c>
      <c r="X333" s="1">
        <v>262457.26</v>
      </c>
      <c r="Y333">
        <v>0.75009999999999999</v>
      </c>
      <c r="Z333">
        <v>0.2135</v>
      </c>
      <c r="AA333">
        <v>3.6400000000000002E-2</v>
      </c>
      <c r="AB333">
        <v>0.24990000000000001</v>
      </c>
      <c r="AC333">
        <v>262.45999999999998</v>
      </c>
      <c r="AD333" s="1">
        <v>10892.08</v>
      </c>
      <c r="AE333" s="1">
        <v>1011.54</v>
      </c>
      <c r="AF333" s="1">
        <v>246122.25</v>
      </c>
      <c r="AG333">
        <v>529</v>
      </c>
      <c r="AH333" s="1">
        <v>43381</v>
      </c>
      <c r="AI333" s="1">
        <v>69170</v>
      </c>
      <c r="AJ333">
        <v>80.34</v>
      </c>
      <c r="AK333">
        <v>37.799999999999997</v>
      </c>
      <c r="AL333">
        <v>47.88</v>
      </c>
      <c r="AM333">
        <v>4.8</v>
      </c>
      <c r="AN333">
        <v>0</v>
      </c>
      <c r="AO333">
        <v>0.94689999999999996</v>
      </c>
      <c r="AP333" s="1">
        <v>1610.84</v>
      </c>
      <c r="AQ333" s="1">
        <v>2419.46</v>
      </c>
      <c r="AR333" s="1">
        <v>8798.83</v>
      </c>
      <c r="AS333">
        <v>767.35</v>
      </c>
      <c r="AT333">
        <v>683.47</v>
      </c>
      <c r="AU333" s="1">
        <v>14279.96</v>
      </c>
      <c r="AV333" s="1">
        <v>3394.85</v>
      </c>
      <c r="AW333">
        <v>0.21729999999999999</v>
      </c>
      <c r="AX333" s="1">
        <v>10327.799999999999</v>
      </c>
      <c r="AY333">
        <v>0.66120000000000001</v>
      </c>
      <c r="AZ333">
        <v>805.49</v>
      </c>
      <c r="BA333">
        <v>5.16E-2</v>
      </c>
      <c r="BB333" s="1">
        <v>1091.55</v>
      </c>
      <c r="BC333">
        <v>6.9900000000000004E-2</v>
      </c>
      <c r="BD333" s="1">
        <v>15619.69</v>
      </c>
      <c r="BE333" s="1">
        <v>2114.41</v>
      </c>
      <c r="BF333">
        <v>0.31230000000000002</v>
      </c>
      <c r="BG333">
        <v>0.58460000000000001</v>
      </c>
      <c r="BH333">
        <v>0.22550000000000001</v>
      </c>
      <c r="BI333">
        <v>0.1075</v>
      </c>
      <c r="BJ333">
        <v>7.0000000000000007E-2</v>
      </c>
      <c r="BK333">
        <v>1.24E-2</v>
      </c>
    </row>
    <row r="334" spans="1:63" x14ac:dyDescent="0.25">
      <c r="A334" t="s">
        <v>334</v>
      </c>
      <c r="B334">
        <v>48629</v>
      </c>
      <c r="C334">
        <v>121</v>
      </c>
      <c r="D334">
        <v>11.46</v>
      </c>
      <c r="E334" s="1">
        <v>1386.25</v>
      </c>
      <c r="F334" s="1">
        <v>1305.3399999999999</v>
      </c>
      <c r="G334">
        <v>3.0999999999999999E-3</v>
      </c>
      <c r="H334">
        <v>2.3E-3</v>
      </c>
      <c r="I334">
        <v>3.0999999999999999E-3</v>
      </c>
      <c r="J334">
        <v>8.0000000000000004E-4</v>
      </c>
      <c r="K334">
        <v>5.4000000000000003E-3</v>
      </c>
      <c r="L334">
        <v>0.9778</v>
      </c>
      <c r="M334">
        <v>7.7000000000000002E-3</v>
      </c>
      <c r="N334">
        <v>0.1605</v>
      </c>
      <c r="O334">
        <v>0</v>
      </c>
      <c r="P334">
        <v>9.5600000000000004E-2</v>
      </c>
      <c r="Q334" s="1">
        <v>67377.350000000006</v>
      </c>
      <c r="R334">
        <v>0.1013</v>
      </c>
      <c r="S334">
        <v>0.18990000000000001</v>
      </c>
      <c r="T334">
        <v>0.70889999999999997</v>
      </c>
      <c r="U334">
        <v>8</v>
      </c>
      <c r="V334" s="1">
        <v>63242.6</v>
      </c>
      <c r="W334">
        <v>168.26</v>
      </c>
      <c r="X334" s="1">
        <v>186232.28</v>
      </c>
      <c r="Y334">
        <v>0.93559999999999999</v>
      </c>
      <c r="Z334">
        <v>2.3400000000000001E-2</v>
      </c>
      <c r="AA334">
        <v>4.0899999999999999E-2</v>
      </c>
      <c r="AB334">
        <v>6.4399999999999999E-2</v>
      </c>
      <c r="AC334">
        <v>186.23</v>
      </c>
      <c r="AD334" s="1">
        <v>4287.25</v>
      </c>
      <c r="AE334">
        <v>618.71</v>
      </c>
      <c r="AF334" s="1">
        <v>178960.22</v>
      </c>
      <c r="AG334">
        <v>383</v>
      </c>
      <c r="AH334" s="1">
        <v>44291</v>
      </c>
      <c r="AI334" s="1">
        <v>74452</v>
      </c>
      <c r="AJ334">
        <v>40.58</v>
      </c>
      <c r="AK334">
        <v>22.1</v>
      </c>
      <c r="AL334">
        <v>29.05</v>
      </c>
      <c r="AM334">
        <v>6.5</v>
      </c>
      <c r="AN334" s="1">
        <v>2894.15</v>
      </c>
      <c r="AO334">
        <v>1.2484999999999999</v>
      </c>
      <c r="AP334" s="1">
        <v>1225.75</v>
      </c>
      <c r="AQ334" s="1">
        <v>2156.0300000000002</v>
      </c>
      <c r="AR334" s="1">
        <v>6603.34</v>
      </c>
      <c r="AS334">
        <v>821.63</v>
      </c>
      <c r="AT334">
        <v>511.88</v>
      </c>
      <c r="AU334" s="1">
        <v>11318.63</v>
      </c>
      <c r="AV334" s="1">
        <v>4999.83</v>
      </c>
      <c r="AW334">
        <v>0.37659999999999999</v>
      </c>
      <c r="AX334" s="1">
        <v>6829.14</v>
      </c>
      <c r="AY334">
        <v>0.51439999999999997</v>
      </c>
      <c r="AZ334">
        <v>693.21</v>
      </c>
      <c r="BA334">
        <v>5.2200000000000003E-2</v>
      </c>
      <c r="BB334">
        <v>754.17</v>
      </c>
      <c r="BC334">
        <v>5.6800000000000003E-2</v>
      </c>
      <c r="BD334" s="1">
        <v>13276.35</v>
      </c>
      <c r="BE334" s="1">
        <v>3197.64</v>
      </c>
      <c r="BF334">
        <v>0.64629999999999999</v>
      </c>
      <c r="BG334">
        <v>0.51939999999999997</v>
      </c>
      <c r="BH334">
        <v>0.26240000000000002</v>
      </c>
      <c r="BI334">
        <v>0.1661</v>
      </c>
      <c r="BJ334">
        <v>3.8399999999999997E-2</v>
      </c>
      <c r="BK334">
        <v>1.37E-2</v>
      </c>
    </row>
    <row r="335" spans="1:63" x14ac:dyDescent="0.25">
      <c r="A335" t="s">
        <v>335</v>
      </c>
      <c r="B335">
        <v>46920</v>
      </c>
      <c r="C335">
        <v>401</v>
      </c>
      <c r="D335">
        <v>6.13</v>
      </c>
      <c r="E335" s="1">
        <v>2460.0500000000002</v>
      </c>
      <c r="F335" s="1">
        <v>2397.8200000000002</v>
      </c>
      <c r="G335">
        <v>3.3E-3</v>
      </c>
      <c r="H335">
        <v>1.6999999999999999E-3</v>
      </c>
      <c r="I335">
        <v>7.4999999999999997E-3</v>
      </c>
      <c r="J335">
        <v>4.0000000000000002E-4</v>
      </c>
      <c r="K335">
        <v>4.0500000000000001E-2</v>
      </c>
      <c r="L335">
        <v>0.90280000000000005</v>
      </c>
      <c r="M335">
        <v>4.3799999999999999E-2</v>
      </c>
      <c r="N335">
        <v>0.39850000000000002</v>
      </c>
      <c r="O335">
        <v>9.2999999999999992E-3</v>
      </c>
      <c r="P335">
        <v>0.12870000000000001</v>
      </c>
      <c r="Q335" s="1">
        <v>61650.559999999998</v>
      </c>
      <c r="R335">
        <v>6.88E-2</v>
      </c>
      <c r="S335">
        <v>0.34379999999999999</v>
      </c>
      <c r="T335">
        <v>0.58750000000000002</v>
      </c>
      <c r="U335">
        <v>20</v>
      </c>
      <c r="V335" s="1">
        <v>95866.3</v>
      </c>
      <c r="W335">
        <v>117.05</v>
      </c>
      <c r="X335" s="1">
        <v>264265.09000000003</v>
      </c>
      <c r="Y335">
        <v>0.61629999999999996</v>
      </c>
      <c r="Z335">
        <v>0.1203</v>
      </c>
      <c r="AA335">
        <v>0.26340000000000002</v>
      </c>
      <c r="AB335">
        <v>0.38369999999999999</v>
      </c>
      <c r="AC335">
        <v>264.27</v>
      </c>
      <c r="AD335" s="1">
        <v>7140.77</v>
      </c>
      <c r="AE335">
        <v>629.37</v>
      </c>
      <c r="AF335" s="1">
        <v>257066.17</v>
      </c>
      <c r="AG335">
        <v>542</v>
      </c>
      <c r="AH335" s="1">
        <v>34612</v>
      </c>
      <c r="AI335" s="1">
        <v>54496</v>
      </c>
      <c r="AJ335">
        <v>27.8</v>
      </c>
      <c r="AK335">
        <v>26.65</v>
      </c>
      <c r="AL335">
        <v>27.23</v>
      </c>
      <c r="AM335">
        <v>3.2</v>
      </c>
      <c r="AN335">
        <v>0</v>
      </c>
      <c r="AO335">
        <v>1.3641000000000001</v>
      </c>
      <c r="AP335" s="1">
        <v>1793.41</v>
      </c>
      <c r="AQ335" s="1">
        <v>2657.82</v>
      </c>
      <c r="AR335" s="1">
        <v>7036.31</v>
      </c>
      <c r="AS335">
        <v>954.65</v>
      </c>
      <c r="AT335">
        <v>574.34</v>
      </c>
      <c r="AU335" s="1">
        <v>13016.54</v>
      </c>
      <c r="AV335" s="1">
        <v>5655.29</v>
      </c>
      <c r="AW335">
        <v>0.36570000000000003</v>
      </c>
      <c r="AX335" s="1">
        <v>6503.21</v>
      </c>
      <c r="AY335">
        <v>0.42049999999999998</v>
      </c>
      <c r="AZ335" s="1">
        <v>1757.73</v>
      </c>
      <c r="BA335">
        <v>0.1137</v>
      </c>
      <c r="BB335" s="1">
        <v>1549.21</v>
      </c>
      <c r="BC335">
        <v>0.1002</v>
      </c>
      <c r="BD335" s="1">
        <v>15465.44</v>
      </c>
      <c r="BE335" s="1">
        <v>5131.3999999999996</v>
      </c>
      <c r="BF335">
        <v>1.6866000000000001</v>
      </c>
      <c r="BG335">
        <v>0.57399999999999995</v>
      </c>
      <c r="BH335">
        <v>0.2424</v>
      </c>
      <c r="BI335">
        <v>0.1045</v>
      </c>
      <c r="BJ335">
        <v>6.2E-2</v>
      </c>
      <c r="BK335">
        <v>1.7000000000000001E-2</v>
      </c>
    </row>
    <row r="336" spans="1:63" x14ac:dyDescent="0.25">
      <c r="A336" t="s">
        <v>336</v>
      </c>
      <c r="B336">
        <v>44396</v>
      </c>
      <c r="C336">
        <v>30</v>
      </c>
      <c r="D336">
        <v>169.03</v>
      </c>
      <c r="E336" s="1">
        <v>5070.87</v>
      </c>
      <c r="F336" s="1">
        <v>4762.03</v>
      </c>
      <c r="G336">
        <v>2.9399999999999999E-2</v>
      </c>
      <c r="H336">
        <v>1.2999999999999999E-3</v>
      </c>
      <c r="I336">
        <v>8.2699999999999996E-2</v>
      </c>
      <c r="J336">
        <v>5.9999999999999995E-4</v>
      </c>
      <c r="K336">
        <v>4.8899999999999999E-2</v>
      </c>
      <c r="L336">
        <v>0.78769999999999996</v>
      </c>
      <c r="M336">
        <v>4.9299999999999997E-2</v>
      </c>
      <c r="N336">
        <v>0.3054</v>
      </c>
      <c r="O336">
        <v>2.4799999999999999E-2</v>
      </c>
      <c r="P336">
        <v>0.1825</v>
      </c>
      <c r="Q336" s="1">
        <v>68697.94</v>
      </c>
      <c r="R336">
        <v>0.15140000000000001</v>
      </c>
      <c r="S336">
        <v>0.1676</v>
      </c>
      <c r="T336">
        <v>0.68110000000000004</v>
      </c>
      <c r="U336">
        <v>25</v>
      </c>
      <c r="V336" s="1">
        <v>108949.56</v>
      </c>
      <c r="W336">
        <v>198.67</v>
      </c>
      <c r="X336" s="1">
        <v>199588.58</v>
      </c>
      <c r="Y336">
        <v>0.66069999999999995</v>
      </c>
      <c r="Z336">
        <v>0.30709999999999998</v>
      </c>
      <c r="AA336">
        <v>3.2199999999999999E-2</v>
      </c>
      <c r="AB336">
        <v>0.33929999999999999</v>
      </c>
      <c r="AC336">
        <v>199.59</v>
      </c>
      <c r="AD336" s="1">
        <v>7449.64</v>
      </c>
      <c r="AE336">
        <v>841.82</v>
      </c>
      <c r="AF336" s="1">
        <v>172655.24</v>
      </c>
      <c r="AG336">
        <v>365</v>
      </c>
      <c r="AH336" s="1">
        <v>38813</v>
      </c>
      <c r="AI336" s="1">
        <v>64387</v>
      </c>
      <c r="AJ336">
        <v>51.92</v>
      </c>
      <c r="AK336">
        <v>36.4</v>
      </c>
      <c r="AL336">
        <v>37.770000000000003</v>
      </c>
      <c r="AM336">
        <v>4.22</v>
      </c>
      <c r="AN336">
        <v>0</v>
      </c>
      <c r="AO336">
        <v>0.73350000000000004</v>
      </c>
      <c r="AP336" s="1">
        <v>1328.87</v>
      </c>
      <c r="AQ336" s="1">
        <v>1980.76</v>
      </c>
      <c r="AR336" s="1">
        <v>7784.34</v>
      </c>
      <c r="AS336">
        <v>992.73</v>
      </c>
      <c r="AT336">
        <v>525.20000000000005</v>
      </c>
      <c r="AU336" s="1">
        <v>12611.89</v>
      </c>
      <c r="AV336" s="1">
        <v>4561.8599999999997</v>
      </c>
      <c r="AW336">
        <v>0.32700000000000001</v>
      </c>
      <c r="AX336" s="1">
        <v>6529.14</v>
      </c>
      <c r="AY336">
        <v>0.46800000000000003</v>
      </c>
      <c r="AZ336" s="1">
        <v>1356.46</v>
      </c>
      <c r="BA336">
        <v>9.7199999999999995E-2</v>
      </c>
      <c r="BB336" s="1">
        <v>1502.78</v>
      </c>
      <c r="BC336">
        <v>0.1077</v>
      </c>
      <c r="BD336" s="1">
        <v>13950.24</v>
      </c>
      <c r="BE336" s="1">
        <v>2902.67</v>
      </c>
      <c r="BF336">
        <v>0.53890000000000005</v>
      </c>
      <c r="BG336">
        <v>0.63129999999999997</v>
      </c>
      <c r="BH336">
        <v>0.22320000000000001</v>
      </c>
      <c r="BI336">
        <v>0.1081</v>
      </c>
      <c r="BJ336">
        <v>2.58E-2</v>
      </c>
      <c r="BK336">
        <v>1.17E-2</v>
      </c>
    </row>
    <row r="337" spans="1:63" x14ac:dyDescent="0.25">
      <c r="A337" t="s">
        <v>337</v>
      </c>
      <c r="B337">
        <v>44404</v>
      </c>
      <c r="C337">
        <v>26</v>
      </c>
      <c r="D337">
        <v>287.20999999999998</v>
      </c>
      <c r="E337" s="1">
        <v>7467.39</v>
      </c>
      <c r="F337" s="1">
        <v>5712.77</v>
      </c>
      <c r="G337">
        <v>3.2000000000000002E-3</v>
      </c>
      <c r="H337">
        <v>2.0000000000000001E-4</v>
      </c>
      <c r="I337">
        <v>0.18870000000000001</v>
      </c>
      <c r="J337">
        <v>1.8E-3</v>
      </c>
      <c r="K337">
        <v>0.14810000000000001</v>
      </c>
      <c r="L337">
        <v>0.53010000000000002</v>
      </c>
      <c r="M337">
        <v>0.12809999999999999</v>
      </c>
      <c r="N337">
        <v>0.99990000000000001</v>
      </c>
      <c r="O337">
        <v>7.2400000000000006E-2</v>
      </c>
      <c r="P337">
        <v>0.1968</v>
      </c>
      <c r="Q337" s="1">
        <v>61175.65</v>
      </c>
      <c r="R337">
        <v>0.37530000000000002</v>
      </c>
      <c r="S337">
        <v>0.1258</v>
      </c>
      <c r="T337">
        <v>0.499</v>
      </c>
      <c r="U337">
        <v>29</v>
      </c>
      <c r="V337" s="1">
        <v>95723.34</v>
      </c>
      <c r="W337">
        <v>247.41</v>
      </c>
      <c r="X337" s="1">
        <v>113394.96</v>
      </c>
      <c r="Y337">
        <v>0.63190000000000002</v>
      </c>
      <c r="Z337">
        <v>0.26350000000000001</v>
      </c>
      <c r="AA337">
        <v>0.1046</v>
      </c>
      <c r="AB337">
        <v>0.36809999999999998</v>
      </c>
      <c r="AC337">
        <v>113.39</v>
      </c>
      <c r="AD337" s="1">
        <v>4539.62</v>
      </c>
      <c r="AE337">
        <v>511.86</v>
      </c>
      <c r="AF337" s="1">
        <v>91020.03</v>
      </c>
      <c r="AG337">
        <v>64</v>
      </c>
      <c r="AH337" s="1">
        <v>28781</v>
      </c>
      <c r="AI337" s="1">
        <v>43045</v>
      </c>
      <c r="AJ337">
        <v>41.17</v>
      </c>
      <c r="AK337">
        <v>39.880000000000003</v>
      </c>
      <c r="AL337">
        <v>39.950000000000003</v>
      </c>
      <c r="AM337">
        <v>4.92</v>
      </c>
      <c r="AN337">
        <v>0</v>
      </c>
      <c r="AO337">
        <v>1.0299</v>
      </c>
      <c r="AP337" s="1">
        <v>1364.06</v>
      </c>
      <c r="AQ337" s="1">
        <v>2085.8000000000002</v>
      </c>
      <c r="AR337" s="1">
        <v>7337.55</v>
      </c>
      <c r="AS337" s="1">
        <v>1005.74</v>
      </c>
      <c r="AT337">
        <v>408.13</v>
      </c>
      <c r="AU337" s="1">
        <v>12201.27</v>
      </c>
      <c r="AV337" s="1">
        <v>8288.82</v>
      </c>
      <c r="AW337">
        <v>0.52290000000000003</v>
      </c>
      <c r="AX337" s="1">
        <v>4982.3</v>
      </c>
      <c r="AY337">
        <v>0.31430000000000002</v>
      </c>
      <c r="AZ337">
        <v>422.09</v>
      </c>
      <c r="BA337">
        <v>2.6599999999999999E-2</v>
      </c>
      <c r="BB337" s="1">
        <v>2157.04</v>
      </c>
      <c r="BC337">
        <v>0.1361</v>
      </c>
      <c r="BD337" s="1">
        <v>15850.25</v>
      </c>
      <c r="BE337" s="1">
        <v>4161.9399999999996</v>
      </c>
      <c r="BF337">
        <v>1.8139000000000001</v>
      </c>
      <c r="BG337">
        <v>0.53639999999999999</v>
      </c>
      <c r="BH337">
        <v>0.17399999999999999</v>
      </c>
      <c r="BI337">
        <v>0.25740000000000002</v>
      </c>
      <c r="BJ337">
        <v>2.3599999999999999E-2</v>
      </c>
      <c r="BK337">
        <v>8.6E-3</v>
      </c>
    </row>
    <row r="338" spans="1:63" x14ac:dyDescent="0.25">
      <c r="A338" t="s">
        <v>338</v>
      </c>
      <c r="B338">
        <v>48173</v>
      </c>
      <c r="C338">
        <v>63</v>
      </c>
      <c r="D338">
        <v>40.97</v>
      </c>
      <c r="E338" s="1">
        <v>2581.4</v>
      </c>
      <c r="F338" s="1">
        <v>2741.51</v>
      </c>
      <c r="G338">
        <v>5.7999999999999996E-3</v>
      </c>
      <c r="H338">
        <v>6.9999999999999999E-4</v>
      </c>
      <c r="I338">
        <v>2.5499999999999998E-2</v>
      </c>
      <c r="J338">
        <v>4.0000000000000001E-3</v>
      </c>
      <c r="K338">
        <v>5.8400000000000001E-2</v>
      </c>
      <c r="L338">
        <v>0.86829999999999996</v>
      </c>
      <c r="M338">
        <v>3.7199999999999997E-2</v>
      </c>
      <c r="N338">
        <v>0.40610000000000002</v>
      </c>
      <c r="O338">
        <v>2.7000000000000001E-3</v>
      </c>
      <c r="P338">
        <v>0.13639999999999999</v>
      </c>
      <c r="Q338" s="1">
        <v>66997.45</v>
      </c>
      <c r="R338">
        <v>0.25</v>
      </c>
      <c r="S338">
        <v>0.19320000000000001</v>
      </c>
      <c r="T338">
        <v>0.55679999999999996</v>
      </c>
      <c r="U338">
        <v>15</v>
      </c>
      <c r="V338" s="1">
        <v>84920.2</v>
      </c>
      <c r="W338">
        <v>165.44</v>
      </c>
      <c r="X338" s="1">
        <v>233994.79</v>
      </c>
      <c r="Y338">
        <v>0.75649999999999995</v>
      </c>
      <c r="Z338">
        <v>0.1067</v>
      </c>
      <c r="AA338">
        <v>0.1368</v>
      </c>
      <c r="AB338">
        <v>0.24349999999999999</v>
      </c>
      <c r="AC338">
        <v>233.99</v>
      </c>
      <c r="AD338" s="1">
        <v>8418.0499999999993</v>
      </c>
      <c r="AE338">
        <v>910.24</v>
      </c>
      <c r="AF338" s="1">
        <v>177715.37</v>
      </c>
      <c r="AG338">
        <v>380</v>
      </c>
      <c r="AH338" s="1">
        <v>38974</v>
      </c>
      <c r="AI338" s="1">
        <v>60188</v>
      </c>
      <c r="AJ338">
        <v>52.69</v>
      </c>
      <c r="AK338">
        <v>33.39</v>
      </c>
      <c r="AL338">
        <v>32.880000000000003</v>
      </c>
      <c r="AM338">
        <v>0</v>
      </c>
      <c r="AN338">
        <v>0</v>
      </c>
      <c r="AO338">
        <v>1.0018</v>
      </c>
      <c r="AP338" s="1">
        <v>1301.7</v>
      </c>
      <c r="AQ338" s="1">
        <v>2013.14</v>
      </c>
      <c r="AR338" s="1">
        <v>7150.91</v>
      </c>
      <c r="AS338">
        <v>791.79</v>
      </c>
      <c r="AT338">
        <v>428.26</v>
      </c>
      <c r="AU338" s="1">
        <v>11685.8</v>
      </c>
      <c r="AV338" s="1">
        <v>4882.43</v>
      </c>
      <c r="AW338">
        <v>0.33960000000000001</v>
      </c>
      <c r="AX338" s="1">
        <v>6287.76</v>
      </c>
      <c r="AY338">
        <v>0.43730000000000002</v>
      </c>
      <c r="AZ338" s="1">
        <v>1871.4</v>
      </c>
      <c r="BA338">
        <v>0.13020000000000001</v>
      </c>
      <c r="BB338" s="1">
        <v>1337.01</v>
      </c>
      <c r="BC338">
        <v>9.2999999999999999E-2</v>
      </c>
      <c r="BD338" s="1">
        <v>14378.6</v>
      </c>
      <c r="BE338" s="1">
        <v>4754.83</v>
      </c>
      <c r="BF338">
        <v>0.91479999999999995</v>
      </c>
      <c r="BG338">
        <v>0.60009999999999997</v>
      </c>
      <c r="BH338">
        <v>0.23449999999999999</v>
      </c>
      <c r="BI338">
        <v>0.1116</v>
      </c>
      <c r="BJ338">
        <v>2.86E-2</v>
      </c>
      <c r="BK338">
        <v>2.5100000000000001E-2</v>
      </c>
    </row>
    <row r="339" spans="1:63" x14ac:dyDescent="0.25">
      <c r="A339" t="s">
        <v>339</v>
      </c>
      <c r="B339">
        <v>45500</v>
      </c>
      <c r="C339">
        <v>31</v>
      </c>
      <c r="D339">
        <v>208.55</v>
      </c>
      <c r="E339" s="1">
        <v>6464.96</v>
      </c>
      <c r="F339" s="1">
        <v>6330.53</v>
      </c>
      <c r="G339">
        <v>1.4500000000000001E-2</v>
      </c>
      <c r="H339">
        <v>1.4E-3</v>
      </c>
      <c r="I339">
        <v>1.77E-2</v>
      </c>
      <c r="J339">
        <v>5.0000000000000001E-4</v>
      </c>
      <c r="K339">
        <v>3.0599999999999999E-2</v>
      </c>
      <c r="L339">
        <v>0.89529999999999998</v>
      </c>
      <c r="M339">
        <v>0.04</v>
      </c>
      <c r="N339">
        <v>0.13489999999999999</v>
      </c>
      <c r="O339">
        <v>5.5999999999999999E-3</v>
      </c>
      <c r="P339">
        <v>0.11550000000000001</v>
      </c>
      <c r="Q339" s="1">
        <v>71631.06</v>
      </c>
      <c r="R339">
        <v>0.17449999999999999</v>
      </c>
      <c r="S339">
        <v>0.2135</v>
      </c>
      <c r="T339">
        <v>0.61199999999999999</v>
      </c>
      <c r="U339">
        <v>33</v>
      </c>
      <c r="V339" s="1">
        <v>97377.27</v>
      </c>
      <c r="W339">
        <v>189.95</v>
      </c>
      <c r="X339" s="1">
        <v>179768.15</v>
      </c>
      <c r="Y339">
        <v>0.81820000000000004</v>
      </c>
      <c r="Z339">
        <v>0.14549999999999999</v>
      </c>
      <c r="AA339">
        <v>3.6299999999999999E-2</v>
      </c>
      <c r="AB339">
        <v>0.18179999999999999</v>
      </c>
      <c r="AC339">
        <v>179.77</v>
      </c>
      <c r="AD339" s="1">
        <v>7112.2</v>
      </c>
      <c r="AE339">
        <v>803.44</v>
      </c>
      <c r="AF339" s="1">
        <v>170621.52</v>
      </c>
      <c r="AG339">
        <v>355</v>
      </c>
      <c r="AH339" s="1">
        <v>45064</v>
      </c>
      <c r="AI339" s="1">
        <v>83265</v>
      </c>
      <c r="AJ339">
        <v>77.2</v>
      </c>
      <c r="AK339">
        <v>35.47</v>
      </c>
      <c r="AL339">
        <v>53.19</v>
      </c>
      <c r="AM339">
        <v>3.8</v>
      </c>
      <c r="AN339">
        <v>0</v>
      </c>
      <c r="AO339">
        <v>0.6976</v>
      </c>
      <c r="AP339" s="1">
        <v>1346.35</v>
      </c>
      <c r="AQ339" s="1">
        <v>2180.71</v>
      </c>
      <c r="AR339" s="1">
        <v>7328.41</v>
      </c>
      <c r="AS339">
        <v>634.82000000000005</v>
      </c>
      <c r="AT339">
        <v>253.51</v>
      </c>
      <c r="AU339" s="1">
        <v>11743.8</v>
      </c>
      <c r="AV339" s="1">
        <v>4694.8100000000004</v>
      </c>
      <c r="AW339">
        <v>0.3488</v>
      </c>
      <c r="AX339" s="1">
        <v>6245.87</v>
      </c>
      <c r="AY339">
        <v>0.46400000000000002</v>
      </c>
      <c r="AZ339" s="1">
        <v>1443.74</v>
      </c>
      <c r="BA339">
        <v>0.10730000000000001</v>
      </c>
      <c r="BB339" s="1">
        <v>1076.96</v>
      </c>
      <c r="BC339">
        <v>0.08</v>
      </c>
      <c r="BD339" s="1">
        <v>13461.38</v>
      </c>
      <c r="BE339" s="1">
        <v>3702.88</v>
      </c>
      <c r="BF339">
        <v>0.55600000000000005</v>
      </c>
      <c r="BG339">
        <v>0.54420000000000002</v>
      </c>
      <c r="BH339">
        <v>0.21149999999999999</v>
      </c>
      <c r="BI339">
        <v>0.1966</v>
      </c>
      <c r="BJ339">
        <v>3.5299999999999998E-2</v>
      </c>
      <c r="BK339">
        <v>1.24E-2</v>
      </c>
    </row>
    <row r="340" spans="1:63" x14ac:dyDescent="0.25">
      <c r="A340" t="s">
        <v>340</v>
      </c>
      <c r="B340">
        <v>50633</v>
      </c>
      <c r="C340">
        <v>54</v>
      </c>
      <c r="D340">
        <v>8.83</v>
      </c>
      <c r="E340">
        <v>477.08</v>
      </c>
      <c r="F340">
        <v>458.08</v>
      </c>
      <c r="G340">
        <v>2.2000000000000001E-3</v>
      </c>
      <c r="H340">
        <v>0</v>
      </c>
      <c r="I340">
        <v>2.2000000000000001E-3</v>
      </c>
      <c r="J340">
        <v>0</v>
      </c>
      <c r="K340">
        <v>6.1100000000000002E-2</v>
      </c>
      <c r="L340">
        <v>0.91920000000000002</v>
      </c>
      <c r="M340">
        <v>1.5299999999999999E-2</v>
      </c>
      <c r="N340">
        <v>0.3695</v>
      </c>
      <c r="O340">
        <v>0</v>
      </c>
      <c r="P340">
        <v>0.1976</v>
      </c>
      <c r="Q340" s="1">
        <v>57616.7</v>
      </c>
      <c r="R340">
        <v>0.25580000000000003</v>
      </c>
      <c r="S340">
        <v>0.30230000000000001</v>
      </c>
      <c r="T340">
        <v>0.44190000000000002</v>
      </c>
      <c r="U340">
        <v>9</v>
      </c>
      <c r="V340" s="1">
        <v>56524.89</v>
      </c>
      <c r="W340">
        <v>50.85</v>
      </c>
      <c r="X340" s="1">
        <v>161433.76</v>
      </c>
      <c r="Y340">
        <v>0.8367</v>
      </c>
      <c r="Z340">
        <v>0.1187</v>
      </c>
      <c r="AA340">
        <v>4.4600000000000001E-2</v>
      </c>
      <c r="AB340">
        <v>0.1633</v>
      </c>
      <c r="AC340">
        <v>161.43</v>
      </c>
      <c r="AD340" s="1">
        <v>4538.3900000000003</v>
      </c>
      <c r="AE340">
        <v>591.94000000000005</v>
      </c>
      <c r="AF340" s="1">
        <v>160741.82</v>
      </c>
      <c r="AG340">
        <v>305</v>
      </c>
      <c r="AH340" s="1">
        <v>32721</v>
      </c>
      <c r="AI340" s="1">
        <v>49217</v>
      </c>
      <c r="AJ340">
        <v>52.1</v>
      </c>
      <c r="AK340">
        <v>26.26</v>
      </c>
      <c r="AL340">
        <v>32.130000000000003</v>
      </c>
      <c r="AM340">
        <v>4</v>
      </c>
      <c r="AN340" s="1">
        <v>1568.54</v>
      </c>
      <c r="AO340">
        <v>1.5737000000000001</v>
      </c>
      <c r="AP340" s="1">
        <v>2919.06</v>
      </c>
      <c r="AQ340" s="1">
        <v>3187.24</v>
      </c>
      <c r="AR340" s="1">
        <v>8355.2800000000007</v>
      </c>
      <c r="AS340" s="1">
        <v>1146.4000000000001</v>
      </c>
      <c r="AT340">
        <v>374.5</v>
      </c>
      <c r="AU340" s="1">
        <v>15982.49</v>
      </c>
      <c r="AV340" s="1">
        <v>10133.25</v>
      </c>
      <c r="AW340">
        <v>0.52759999999999996</v>
      </c>
      <c r="AX340" s="1">
        <v>5749.1</v>
      </c>
      <c r="AY340">
        <v>0.29930000000000001</v>
      </c>
      <c r="AZ340" s="1">
        <v>1782.28</v>
      </c>
      <c r="BA340">
        <v>9.2799999999999994E-2</v>
      </c>
      <c r="BB340" s="1">
        <v>1541.4</v>
      </c>
      <c r="BC340">
        <v>8.0299999999999996E-2</v>
      </c>
      <c r="BD340" s="1">
        <v>19206.03</v>
      </c>
      <c r="BE340" s="1">
        <v>8659.5</v>
      </c>
      <c r="BF340">
        <v>2.9215</v>
      </c>
      <c r="BG340">
        <v>0.52310000000000001</v>
      </c>
      <c r="BH340">
        <v>0.26819999999999999</v>
      </c>
      <c r="BI340">
        <v>0.1497</v>
      </c>
      <c r="BJ340">
        <v>4.1200000000000001E-2</v>
      </c>
      <c r="BK340">
        <v>1.7899999999999999E-2</v>
      </c>
    </row>
    <row r="341" spans="1:63" x14ac:dyDescent="0.25">
      <c r="A341" t="s">
        <v>341</v>
      </c>
      <c r="B341">
        <v>49361</v>
      </c>
      <c r="C341">
        <v>46</v>
      </c>
      <c r="D341">
        <v>9.48</v>
      </c>
      <c r="E341">
        <v>436.02</v>
      </c>
      <c r="F341">
        <v>508.29</v>
      </c>
      <c r="G341">
        <v>0</v>
      </c>
      <c r="H341">
        <v>0</v>
      </c>
      <c r="I341">
        <v>2E-3</v>
      </c>
      <c r="J341">
        <v>0</v>
      </c>
      <c r="K341">
        <v>2.3599999999999999E-2</v>
      </c>
      <c r="L341">
        <v>0.97250000000000003</v>
      </c>
      <c r="M341">
        <v>2E-3</v>
      </c>
      <c r="N341">
        <v>9.1200000000000003E-2</v>
      </c>
      <c r="O341">
        <v>0</v>
      </c>
      <c r="P341">
        <v>0.12540000000000001</v>
      </c>
      <c r="Q341" s="1">
        <v>60727.56</v>
      </c>
      <c r="R341">
        <v>0.2157</v>
      </c>
      <c r="S341">
        <v>0.25490000000000002</v>
      </c>
      <c r="T341">
        <v>0.52939999999999998</v>
      </c>
      <c r="U341">
        <v>4</v>
      </c>
      <c r="V341" s="1">
        <v>75041.75</v>
      </c>
      <c r="W341">
        <v>108.49</v>
      </c>
      <c r="X341" s="1">
        <v>143766.87</v>
      </c>
      <c r="Y341">
        <v>0.94189999999999996</v>
      </c>
      <c r="Z341">
        <v>1.7399999999999999E-2</v>
      </c>
      <c r="AA341">
        <v>4.07E-2</v>
      </c>
      <c r="AB341">
        <v>5.8099999999999999E-2</v>
      </c>
      <c r="AC341">
        <v>143.77000000000001</v>
      </c>
      <c r="AD341" s="1">
        <v>3199.94</v>
      </c>
      <c r="AE341">
        <v>386.97</v>
      </c>
      <c r="AF341" s="1">
        <v>134535.87</v>
      </c>
      <c r="AG341">
        <v>187</v>
      </c>
      <c r="AH341" s="1">
        <v>39625</v>
      </c>
      <c r="AI341" s="1">
        <v>62203</v>
      </c>
      <c r="AJ341">
        <v>31</v>
      </c>
      <c r="AK341">
        <v>21.82</v>
      </c>
      <c r="AL341">
        <v>25.53</v>
      </c>
      <c r="AM341">
        <v>4.6500000000000004</v>
      </c>
      <c r="AN341" s="1">
        <v>1793.4</v>
      </c>
      <c r="AO341">
        <v>1.4956</v>
      </c>
      <c r="AP341" s="1">
        <v>1154.4000000000001</v>
      </c>
      <c r="AQ341" s="1">
        <v>2345.77</v>
      </c>
      <c r="AR341" s="1">
        <v>7223.01</v>
      </c>
      <c r="AS341">
        <v>454.73</v>
      </c>
      <c r="AT341">
        <v>420.4</v>
      </c>
      <c r="AU341" s="1">
        <v>11598.3</v>
      </c>
      <c r="AV341" s="1">
        <v>6825</v>
      </c>
      <c r="AW341">
        <v>0.49659999999999999</v>
      </c>
      <c r="AX341" s="1">
        <v>4046.63</v>
      </c>
      <c r="AY341">
        <v>0.2944</v>
      </c>
      <c r="AZ341" s="1">
        <v>1993.58</v>
      </c>
      <c r="BA341">
        <v>0.14499999999999999</v>
      </c>
      <c r="BB341">
        <v>879.15</v>
      </c>
      <c r="BC341">
        <v>6.4000000000000001E-2</v>
      </c>
      <c r="BD341" s="1">
        <v>13744.36</v>
      </c>
      <c r="BE341" s="1">
        <v>7543.3</v>
      </c>
      <c r="BF341">
        <v>2.6375999999999999</v>
      </c>
      <c r="BG341">
        <v>0.54479999999999995</v>
      </c>
      <c r="BH341">
        <v>0.25559999999999999</v>
      </c>
      <c r="BI341">
        <v>0.10050000000000001</v>
      </c>
      <c r="BJ341">
        <v>3.5900000000000001E-2</v>
      </c>
      <c r="BK341">
        <v>6.3200000000000006E-2</v>
      </c>
    </row>
    <row r="342" spans="1:63" x14ac:dyDescent="0.25">
      <c r="A342" t="s">
        <v>342</v>
      </c>
      <c r="B342">
        <v>45518</v>
      </c>
      <c r="C342">
        <v>46</v>
      </c>
      <c r="D342">
        <v>29.12</v>
      </c>
      <c r="E342" s="1">
        <v>1339.54</v>
      </c>
      <c r="F342" s="1">
        <v>1265.47</v>
      </c>
      <c r="G342">
        <v>2.3999999999999998E-3</v>
      </c>
      <c r="H342">
        <v>8.0000000000000004E-4</v>
      </c>
      <c r="I342">
        <v>3.8999999999999998E-3</v>
      </c>
      <c r="J342">
        <v>3.8999999999999998E-3</v>
      </c>
      <c r="K342">
        <v>2.1299999999999999E-2</v>
      </c>
      <c r="L342">
        <v>0.93289999999999995</v>
      </c>
      <c r="M342">
        <v>3.4799999999999998E-2</v>
      </c>
      <c r="N342">
        <v>0.36209999999999998</v>
      </c>
      <c r="O342">
        <v>0</v>
      </c>
      <c r="P342">
        <v>0.1381</v>
      </c>
      <c r="Q342" s="1">
        <v>64570.2</v>
      </c>
      <c r="R342">
        <v>0.22919999999999999</v>
      </c>
      <c r="S342">
        <v>8.3299999999999999E-2</v>
      </c>
      <c r="T342">
        <v>0.6875</v>
      </c>
      <c r="U342">
        <v>12</v>
      </c>
      <c r="V342" s="1">
        <v>87402.15</v>
      </c>
      <c r="W342">
        <v>104.61</v>
      </c>
      <c r="X342" s="1">
        <v>158511.69</v>
      </c>
      <c r="Y342">
        <v>0.88990000000000002</v>
      </c>
      <c r="Z342">
        <v>5.6000000000000001E-2</v>
      </c>
      <c r="AA342">
        <v>5.4199999999999998E-2</v>
      </c>
      <c r="AB342">
        <v>0.1101</v>
      </c>
      <c r="AC342">
        <v>158.51</v>
      </c>
      <c r="AD342" s="1">
        <v>4968.9399999999996</v>
      </c>
      <c r="AE342">
        <v>617.38</v>
      </c>
      <c r="AF342" s="1">
        <v>146495.41</v>
      </c>
      <c r="AG342">
        <v>241</v>
      </c>
      <c r="AH342" s="1">
        <v>35751</v>
      </c>
      <c r="AI342" s="1">
        <v>56151</v>
      </c>
      <c r="AJ342">
        <v>65.48</v>
      </c>
      <c r="AK342">
        <v>28.65</v>
      </c>
      <c r="AL342">
        <v>41.26</v>
      </c>
      <c r="AM342">
        <v>3.6</v>
      </c>
      <c r="AN342">
        <v>123.22</v>
      </c>
      <c r="AO342">
        <v>1.0145999999999999</v>
      </c>
      <c r="AP342" s="1">
        <v>1843.25</v>
      </c>
      <c r="AQ342" s="1">
        <v>1762.86</v>
      </c>
      <c r="AR342" s="1">
        <v>6703.58</v>
      </c>
      <c r="AS342" s="1">
        <v>1123.67</v>
      </c>
      <c r="AT342" s="1">
        <v>1097.4100000000001</v>
      </c>
      <c r="AU342" s="1">
        <v>12530.77</v>
      </c>
      <c r="AV342" s="1">
        <v>6079.7</v>
      </c>
      <c r="AW342">
        <v>0.45960000000000001</v>
      </c>
      <c r="AX342" s="1">
        <v>4482.46</v>
      </c>
      <c r="AY342">
        <v>0.33879999999999999</v>
      </c>
      <c r="AZ342" s="1">
        <v>1340.45</v>
      </c>
      <c r="BA342">
        <v>0.1013</v>
      </c>
      <c r="BB342" s="1">
        <v>1326.89</v>
      </c>
      <c r="BC342">
        <v>0.1003</v>
      </c>
      <c r="BD342" s="1">
        <v>13229.5</v>
      </c>
      <c r="BE342" s="1">
        <v>4542.38</v>
      </c>
      <c r="BF342">
        <v>1.2105999999999999</v>
      </c>
      <c r="BG342">
        <v>0.56859999999999999</v>
      </c>
      <c r="BH342">
        <v>0.23849999999999999</v>
      </c>
      <c r="BI342">
        <v>0.1522</v>
      </c>
      <c r="BJ342">
        <v>2.7699999999999999E-2</v>
      </c>
      <c r="BK342">
        <v>1.2999999999999999E-2</v>
      </c>
    </row>
    <row r="343" spans="1:63" x14ac:dyDescent="0.25">
      <c r="A343" t="s">
        <v>343</v>
      </c>
      <c r="B343">
        <v>49890</v>
      </c>
      <c r="C343">
        <v>81</v>
      </c>
      <c r="D343">
        <v>22.36</v>
      </c>
      <c r="E343" s="1">
        <v>1811.18</v>
      </c>
      <c r="F343" s="1">
        <v>1748.75</v>
      </c>
      <c r="G343">
        <v>1.6999999999999999E-3</v>
      </c>
      <c r="H343">
        <v>5.9999999999999995E-4</v>
      </c>
      <c r="I343">
        <v>8.6E-3</v>
      </c>
      <c r="J343">
        <v>0</v>
      </c>
      <c r="K343">
        <v>1.2E-2</v>
      </c>
      <c r="L343">
        <v>0.94910000000000005</v>
      </c>
      <c r="M343">
        <v>2.8000000000000001E-2</v>
      </c>
      <c r="N343">
        <v>0.4839</v>
      </c>
      <c r="O343">
        <v>0</v>
      </c>
      <c r="P343">
        <v>0.1431</v>
      </c>
      <c r="Q343" s="1">
        <v>59764.59</v>
      </c>
      <c r="R343">
        <v>0.2883</v>
      </c>
      <c r="S343">
        <v>0.22070000000000001</v>
      </c>
      <c r="T343">
        <v>0.49099999999999999</v>
      </c>
      <c r="U343">
        <v>11</v>
      </c>
      <c r="V343" s="1">
        <v>75976.55</v>
      </c>
      <c r="W343">
        <v>154.88999999999999</v>
      </c>
      <c r="X343" s="1">
        <v>149450.01999999999</v>
      </c>
      <c r="Y343">
        <v>0.7026</v>
      </c>
      <c r="Z343">
        <v>0.1285</v>
      </c>
      <c r="AA343">
        <v>0.16900000000000001</v>
      </c>
      <c r="AB343">
        <v>0.2974</v>
      </c>
      <c r="AC343">
        <v>149.44999999999999</v>
      </c>
      <c r="AD343" s="1">
        <v>4527.42</v>
      </c>
      <c r="AE343">
        <v>469.46</v>
      </c>
      <c r="AF343" s="1">
        <v>128202.13</v>
      </c>
      <c r="AG343">
        <v>154</v>
      </c>
      <c r="AH343" s="1">
        <v>32335</v>
      </c>
      <c r="AI343" s="1">
        <v>49723</v>
      </c>
      <c r="AJ343">
        <v>40.35</v>
      </c>
      <c r="AK343">
        <v>28.11</v>
      </c>
      <c r="AL343">
        <v>29.02</v>
      </c>
      <c r="AM343">
        <v>4.3</v>
      </c>
      <c r="AN343">
        <v>0</v>
      </c>
      <c r="AO343">
        <v>1.0051000000000001</v>
      </c>
      <c r="AP343" s="1">
        <v>1568.27</v>
      </c>
      <c r="AQ343" s="1">
        <v>1961.75</v>
      </c>
      <c r="AR343" s="1">
        <v>6868.08</v>
      </c>
      <c r="AS343">
        <v>598.07000000000005</v>
      </c>
      <c r="AT343">
        <v>194.41</v>
      </c>
      <c r="AU343" s="1">
        <v>11190.58</v>
      </c>
      <c r="AV343" s="1">
        <v>7262.36</v>
      </c>
      <c r="AW343">
        <v>0.52910000000000001</v>
      </c>
      <c r="AX343" s="1">
        <v>3867.14</v>
      </c>
      <c r="AY343">
        <v>0.28170000000000001</v>
      </c>
      <c r="AZ343" s="1">
        <v>1131.31</v>
      </c>
      <c r="BA343">
        <v>8.2400000000000001E-2</v>
      </c>
      <c r="BB343" s="1">
        <v>1464.98</v>
      </c>
      <c r="BC343">
        <v>0.1067</v>
      </c>
      <c r="BD343" s="1">
        <v>13725.79</v>
      </c>
      <c r="BE343" s="1">
        <v>6933.58</v>
      </c>
      <c r="BF343">
        <v>2.4895999999999998</v>
      </c>
      <c r="BG343">
        <v>0.53310000000000002</v>
      </c>
      <c r="BH343">
        <v>0.24940000000000001</v>
      </c>
      <c r="BI343">
        <v>0.15809999999999999</v>
      </c>
      <c r="BJ343">
        <v>3.3099999999999997E-2</v>
      </c>
      <c r="BK343">
        <v>2.64E-2</v>
      </c>
    </row>
    <row r="344" spans="1:63" x14ac:dyDescent="0.25">
      <c r="A344" t="s">
        <v>344</v>
      </c>
      <c r="B344">
        <v>49627</v>
      </c>
      <c r="C344">
        <v>80</v>
      </c>
      <c r="D344">
        <v>16.38</v>
      </c>
      <c r="E344" s="1">
        <v>1310.68</v>
      </c>
      <c r="F344" s="1">
        <v>1239.57</v>
      </c>
      <c r="G344">
        <v>0</v>
      </c>
      <c r="H344">
        <v>0</v>
      </c>
      <c r="I344">
        <v>4.7999999999999996E-3</v>
      </c>
      <c r="J344">
        <v>0</v>
      </c>
      <c r="K344">
        <v>3.2000000000000002E-3</v>
      </c>
      <c r="L344">
        <v>0.97989999999999999</v>
      </c>
      <c r="M344">
        <v>1.21E-2</v>
      </c>
      <c r="N344">
        <v>0.46100000000000002</v>
      </c>
      <c r="O344">
        <v>0</v>
      </c>
      <c r="P344">
        <v>0.17899999999999999</v>
      </c>
      <c r="Q344" s="1">
        <v>60130.49</v>
      </c>
      <c r="R344">
        <v>0.1613</v>
      </c>
      <c r="S344">
        <v>0.1613</v>
      </c>
      <c r="T344">
        <v>0.6774</v>
      </c>
      <c r="U344">
        <v>6</v>
      </c>
      <c r="V344" s="1">
        <v>89479.27</v>
      </c>
      <c r="W344">
        <v>207.57</v>
      </c>
      <c r="X344" s="1">
        <v>94552.89</v>
      </c>
      <c r="Y344">
        <v>0.87319999999999998</v>
      </c>
      <c r="Z344">
        <v>3.9E-2</v>
      </c>
      <c r="AA344">
        <v>8.7900000000000006E-2</v>
      </c>
      <c r="AB344">
        <v>0.1268</v>
      </c>
      <c r="AC344">
        <v>94.55</v>
      </c>
      <c r="AD344" s="1">
        <v>2139.7199999999998</v>
      </c>
      <c r="AE344">
        <v>273.69</v>
      </c>
      <c r="AF344" s="1">
        <v>90225.3</v>
      </c>
      <c r="AG344">
        <v>63</v>
      </c>
      <c r="AH344" s="1">
        <v>36549</v>
      </c>
      <c r="AI344" s="1">
        <v>54290</v>
      </c>
      <c r="AJ344">
        <v>29.08</v>
      </c>
      <c r="AK344">
        <v>22.01</v>
      </c>
      <c r="AL344">
        <v>22.08</v>
      </c>
      <c r="AM344">
        <v>5.1100000000000003</v>
      </c>
      <c r="AN344">
        <v>0</v>
      </c>
      <c r="AO344">
        <v>0.65610000000000002</v>
      </c>
      <c r="AP344" s="1">
        <v>1409.99</v>
      </c>
      <c r="AQ344" s="1">
        <v>2365.86</v>
      </c>
      <c r="AR344" s="1">
        <v>7325.92</v>
      </c>
      <c r="AS344">
        <v>473.55</v>
      </c>
      <c r="AT344">
        <v>233.72</v>
      </c>
      <c r="AU344" s="1">
        <v>11809.04</v>
      </c>
      <c r="AV344" s="1">
        <v>10477.02</v>
      </c>
      <c r="AW344">
        <v>0.66269999999999996</v>
      </c>
      <c r="AX344" s="1">
        <v>1809.04</v>
      </c>
      <c r="AY344">
        <v>0.1144</v>
      </c>
      <c r="AZ344" s="1">
        <v>1695.71</v>
      </c>
      <c r="BA344">
        <v>0.10730000000000001</v>
      </c>
      <c r="BB344" s="1">
        <v>1827.28</v>
      </c>
      <c r="BC344">
        <v>0.11559999999999999</v>
      </c>
      <c r="BD344" s="1">
        <v>15809.05</v>
      </c>
      <c r="BE344" s="1">
        <v>8607.42</v>
      </c>
      <c r="BF344">
        <v>3.4291999999999998</v>
      </c>
      <c r="BG344">
        <v>0.49030000000000001</v>
      </c>
      <c r="BH344">
        <v>0.19980000000000001</v>
      </c>
      <c r="BI344">
        <v>0.27610000000000001</v>
      </c>
      <c r="BJ344">
        <v>2.8500000000000001E-2</v>
      </c>
      <c r="BK344">
        <v>5.3E-3</v>
      </c>
    </row>
    <row r="345" spans="1:63" x14ac:dyDescent="0.25">
      <c r="A345" t="s">
        <v>345</v>
      </c>
      <c r="B345">
        <v>45948</v>
      </c>
      <c r="C345">
        <v>30</v>
      </c>
      <c r="D345">
        <v>28.13</v>
      </c>
      <c r="E345">
        <v>844.03</v>
      </c>
      <c r="F345">
        <v>827.05</v>
      </c>
      <c r="G345">
        <v>4.7999999999999996E-3</v>
      </c>
      <c r="H345">
        <v>1.1999999999999999E-3</v>
      </c>
      <c r="I345">
        <v>4.7999999999999996E-3</v>
      </c>
      <c r="J345">
        <v>0</v>
      </c>
      <c r="K345">
        <v>2.06E-2</v>
      </c>
      <c r="L345">
        <v>0.96740000000000004</v>
      </c>
      <c r="M345">
        <v>1.1999999999999999E-3</v>
      </c>
      <c r="N345">
        <v>8.8800000000000004E-2</v>
      </c>
      <c r="O345">
        <v>1.1999999999999999E-3</v>
      </c>
      <c r="P345">
        <v>0.10680000000000001</v>
      </c>
      <c r="Q345" s="1">
        <v>68739.899999999994</v>
      </c>
      <c r="R345">
        <v>0.1148</v>
      </c>
      <c r="S345">
        <v>0.16389999999999999</v>
      </c>
      <c r="T345">
        <v>0.72130000000000005</v>
      </c>
      <c r="U345">
        <v>6</v>
      </c>
      <c r="V345" s="1">
        <v>74353.47</v>
      </c>
      <c r="W345">
        <v>140.66999999999999</v>
      </c>
      <c r="X345" s="1">
        <v>210944.37</v>
      </c>
      <c r="Y345">
        <v>0.79859999999999998</v>
      </c>
      <c r="Z345">
        <v>0.18970000000000001</v>
      </c>
      <c r="AA345">
        <v>1.17E-2</v>
      </c>
      <c r="AB345">
        <v>0.2014</v>
      </c>
      <c r="AC345">
        <v>210.94</v>
      </c>
      <c r="AD345" s="1">
        <v>5028.3599999999997</v>
      </c>
      <c r="AE345">
        <v>603.84</v>
      </c>
      <c r="AF345" s="1">
        <v>188293.3</v>
      </c>
      <c r="AG345">
        <v>409</v>
      </c>
      <c r="AH345" s="1">
        <v>46711</v>
      </c>
      <c r="AI345" s="1">
        <v>89230</v>
      </c>
      <c r="AJ345">
        <v>44.17</v>
      </c>
      <c r="AK345">
        <v>20.079999999999998</v>
      </c>
      <c r="AL345">
        <v>38.39</v>
      </c>
      <c r="AM345">
        <v>4.8</v>
      </c>
      <c r="AN345" s="1">
        <v>1547.42</v>
      </c>
      <c r="AO345">
        <v>0.75900000000000001</v>
      </c>
      <c r="AP345" s="1">
        <v>1222.4000000000001</v>
      </c>
      <c r="AQ345" s="1">
        <v>2046.12</v>
      </c>
      <c r="AR345" s="1">
        <v>7210.87</v>
      </c>
      <c r="AS345">
        <v>450.55</v>
      </c>
      <c r="AT345">
        <v>251.57</v>
      </c>
      <c r="AU345" s="1">
        <v>11181.5</v>
      </c>
      <c r="AV345" s="1">
        <v>4820.49</v>
      </c>
      <c r="AW345">
        <v>0.35049999999999998</v>
      </c>
      <c r="AX345" s="1">
        <v>7026.83</v>
      </c>
      <c r="AY345">
        <v>0.51090000000000002</v>
      </c>
      <c r="AZ345" s="1">
        <v>1058.1600000000001</v>
      </c>
      <c r="BA345">
        <v>7.6899999999999996E-2</v>
      </c>
      <c r="BB345">
        <v>848.76</v>
      </c>
      <c r="BC345">
        <v>6.1699999999999998E-2</v>
      </c>
      <c r="BD345" s="1">
        <v>13754.24</v>
      </c>
      <c r="BE345" s="1">
        <v>3615.09</v>
      </c>
      <c r="BF345">
        <v>0.67349999999999999</v>
      </c>
      <c r="BG345">
        <v>0.60099999999999998</v>
      </c>
      <c r="BH345">
        <v>0.23880000000000001</v>
      </c>
      <c r="BI345">
        <v>0.1216</v>
      </c>
      <c r="BJ345">
        <v>2.3E-2</v>
      </c>
      <c r="BK345">
        <v>1.55E-2</v>
      </c>
    </row>
    <row r="346" spans="1:63" x14ac:dyDescent="0.25">
      <c r="A346" t="s">
        <v>346</v>
      </c>
      <c r="B346">
        <v>46672</v>
      </c>
      <c r="C346">
        <v>80</v>
      </c>
      <c r="D346">
        <v>8.16</v>
      </c>
      <c r="E346">
        <v>652.66999999999996</v>
      </c>
      <c r="F346">
        <v>637.96</v>
      </c>
      <c r="G346">
        <v>0</v>
      </c>
      <c r="H346">
        <v>6.3E-3</v>
      </c>
      <c r="I346">
        <v>7.7999999999999996E-3</v>
      </c>
      <c r="J346">
        <v>0</v>
      </c>
      <c r="K346">
        <v>9.11E-2</v>
      </c>
      <c r="L346">
        <v>0.87439999999999996</v>
      </c>
      <c r="M346">
        <v>2.0400000000000001E-2</v>
      </c>
      <c r="N346">
        <v>0.56979999999999997</v>
      </c>
      <c r="O346">
        <v>1.38E-2</v>
      </c>
      <c r="P346">
        <v>0.15629999999999999</v>
      </c>
      <c r="Q346" s="1">
        <v>58384.33</v>
      </c>
      <c r="R346">
        <v>0.1333</v>
      </c>
      <c r="S346">
        <v>0.15559999999999999</v>
      </c>
      <c r="T346">
        <v>0.71109999999999995</v>
      </c>
      <c r="U346">
        <v>7</v>
      </c>
      <c r="V346" s="1">
        <v>77540.289999999994</v>
      </c>
      <c r="W346">
        <v>89.54</v>
      </c>
      <c r="X346" s="1">
        <v>128823.98</v>
      </c>
      <c r="Y346">
        <v>0.90569999999999995</v>
      </c>
      <c r="Z346">
        <v>5.5399999999999998E-2</v>
      </c>
      <c r="AA346">
        <v>3.8899999999999997E-2</v>
      </c>
      <c r="AB346">
        <v>9.4299999999999995E-2</v>
      </c>
      <c r="AC346">
        <v>128.82</v>
      </c>
      <c r="AD346" s="1">
        <v>3340.66</v>
      </c>
      <c r="AE346">
        <v>430.08</v>
      </c>
      <c r="AF346" s="1">
        <v>141567.13</v>
      </c>
      <c r="AG346">
        <v>223</v>
      </c>
      <c r="AH346" s="1">
        <v>28570</v>
      </c>
      <c r="AI346" s="1">
        <v>44310</v>
      </c>
      <c r="AJ346">
        <v>28.98</v>
      </c>
      <c r="AK346">
        <v>25.91</v>
      </c>
      <c r="AL346">
        <v>24.22</v>
      </c>
      <c r="AM346">
        <v>4.8</v>
      </c>
      <c r="AN346" s="1">
        <v>1914.04</v>
      </c>
      <c r="AO346">
        <v>2.73</v>
      </c>
      <c r="AP346" s="1">
        <v>1448.86</v>
      </c>
      <c r="AQ346" s="1">
        <v>2399.23</v>
      </c>
      <c r="AR346" s="1">
        <v>8449.57</v>
      </c>
      <c r="AS346">
        <v>666.91</v>
      </c>
      <c r="AT346">
        <v>313.74</v>
      </c>
      <c r="AU346" s="1">
        <v>13278.31</v>
      </c>
      <c r="AV346" s="1">
        <v>8689.35</v>
      </c>
      <c r="AW346">
        <v>0.52859999999999996</v>
      </c>
      <c r="AX346" s="1">
        <v>4814.92</v>
      </c>
      <c r="AY346">
        <v>0.29289999999999999</v>
      </c>
      <c r="AZ346" s="1">
        <v>1379.85</v>
      </c>
      <c r="BA346">
        <v>8.3900000000000002E-2</v>
      </c>
      <c r="BB346" s="1">
        <v>1553.04</v>
      </c>
      <c r="BC346">
        <v>9.4500000000000001E-2</v>
      </c>
      <c r="BD346" s="1">
        <v>16437.16</v>
      </c>
      <c r="BE346" s="1">
        <v>7300.34</v>
      </c>
      <c r="BF346">
        <v>3.7368999999999999</v>
      </c>
      <c r="BG346">
        <v>0.50929999999999997</v>
      </c>
      <c r="BH346">
        <v>0.2351</v>
      </c>
      <c r="BI346">
        <v>0.17949999999999999</v>
      </c>
      <c r="BJ346">
        <v>3.2800000000000003E-2</v>
      </c>
      <c r="BK346">
        <v>4.3299999999999998E-2</v>
      </c>
    </row>
    <row r="347" spans="1:63" x14ac:dyDescent="0.25">
      <c r="A347" t="s">
        <v>347</v>
      </c>
      <c r="B347">
        <v>50039</v>
      </c>
      <c r="C347">
        <v>3</v>
      </c>
      <c r="D347">
        <v>215.92</v>
      </c>
      <c r="E347">
        <v>647.77</v>
      </c>
      <c r="F347">
        <v>801.46</v>
      </c>
      <c r="G347">
        <v>1.1999999999999999E-3</v>
      </c>
      <c r="H347">
        <v>1.1999999999999999E-3</v>
      </c>
      <c r="I347">
        <v>3.7000000000000002E-3</v>
      </c>
      <c r="J347">
        <v>0</v>
      </c>
      <c r="K347">
        <v>1.12E-2</v>
      </c>
      <c r="L347">
        <v>0.98129999999999995</v>
      </c>
      <c r="M347">
        <v>1.1999999999999999E-3</v>
      </c>
      <c r="N347">
        <v>0.2046</v>
      </c>
      <c r="O347">
        <v>0</v>
      </c>
      <c r="P347">
        <v>0.16020000000000001</v>
      </c>
      <c r="Q347" s="1">
        <v>73985.2</v>
      </c>
      <c r="R347">
        <v>6.4500000000000002E-2</v>
      </c>
      <c r="S347">
        <v>0.1129</v>
      </c>
      <c r="T347">
        <v>0.8226</v>
      </c>
      <c r="U347">
        <v>17</v>
      </c>
      <c r="V347" s="1">
        <v>23644.76</v>
      </c>
      <c r="W347">
        <v>36.93</v>
      </c>
      <c r="X347" s="1">
        <v>155417.57</v>
      </c>
      <c r="Y347">
        <v>0.70609999999999995</v>
      </c>
      <c r="Z347">
        <v>0.2175</v>
      </c>
      <c r="AA347">
        <v>7.6399999999999996E-2</v>
      </c>
      <c r="AB347">
        <v>0.29389999999999999</v>
      </c>
      <c r="AC347">
        <v>155.41999999999999</v>
      </c>
      <c r="AD347" s="1">
        <v>7167.46</v>
      </c>
      <c r="AE347">
        <v>729.11</v>
      </c>
      <c r="AF347" s="1">
        <v>103223.48</v>
      </c>
      <c r="AG347">
        <v>88</v>
      </c>
      <c r="AH347" s="1">
        <v>36618</v>
      </c>
      <c r="AI347" s="1">
        <v>51290</v>
      </c>
      <c r="AJ347">
        <v>82.89</v>
      </c>
      <c r="AK347">
        <v>40.11</v>
      </c>
      <c r="AL347">
        <v>52.71</v>
      </c>
      <c r="AM347">
        <v>5</v>
      </c>
      <c r="AN347">
        <v>0</v>
      </c>
      <c r="AO347">
        <v>1.1549</v>
      </c>
      <c r="AP347" s="1">
        <v>1855.04</v>
      </c>
      <c r="AQ347" s="1">
        <v>2175.17</v>
      </c>
      <c r="AR347" s="1">
        <v>8840.2000000000007</v>
      </c>
      <c r="AS347">
        <v>236</v>
      </c>
      <c r="AT347">
        <v>614.14</v>
      </c>
      <c r="AU347" s="1">
        <v>13720.55</v>
      </c>
      <c r="AV347" s="1">
        <v>6523.68</v>
      </c>
      <c r="AW347">
        <v>0.43940000000000001</v>
      </c>
      <c r="AX347" s="1">
        <v>4883.8999999999996</v>
      </c>
      <c r="AY347">
        <v>0.32900000000000001</v>
      </c>
      <c r="AZ347" s="1">
        <v>2399.4899999999998</v>
      </c>
      <c r="BA347">
        <v>0.16159999999999999</v>
      </c>
      <c r="BB347" s="1">
        <v>1038.46</v>
      </c>
      <c r="BC347">
        <v>7.0000000000000007E-2</v>
      </c>
      <c r="BD347" s="1">
        <v>14845.53</v>
      </c>
      <c r="BE347" s="1">
        <v>7683.64</v>
      </c>
      <c r="BF347">
        <v>2.3862999999999999</v>
      </c>
      <c r="BG347">
        <v>0.55249999999999999</v>
      </c>
      <c r="BH347">
        <v>0.2319</v>
      </c>
      <c r="BI347">
        <v>0.16250000000000001</v>
      </c>
      <c r="BJ347">
        <v>2.35E-2</v>
      </c>
      <c r="BK347">
        <v>2.9700000000000001E-2</v>
      </c>
    </row>
    <row r="348" spans="1:63" x14ac:dyDescent="0.25">
      <c r="A348" t="s">
        <v>348</v>
      </c>
      <c r="B348">
        <v>50740</v>
      </c>
      <c r="C348">
        <v>127</v>
      </c>
      <c r="D348">
        <v>6.24</v>
      </c>
      <c r="E348">
        <v>791.91</v>
      </c>
      <c r="F348">
        <v>854.17</v>
      </c>
      <c r="G348">
        <v>1.1999999999999999E-3</v>
      </c>
      <c r="H348">
        <v>1.1999999999999999E-3</v>
      </c>
      <c r="I348">
        <v>1.17E-2</v>
      </c>
      <c r="J348">
        <v>0</v>
      </c>
      <c r="K348">
        <v>1.17E-2</v>
      </c>
      <c r="L348">
        <v>0.96599999999999997</v>
      </c>
      <c r="M348">
        <v>8.2000000000000007E-3</v>
      </c>
      <c r="N348">
        <v>0.21329999999999999</v>
      </c>
      <c r="O348">
        <v>1.1999999999999999E-3</v>
      </c>
      <c r="P348">
        <v>0.16889999999999999</v>
      </c>
      <c r="Q348" s="1">
        <v>59112.94</v>
      </c>
      <c r="R348">
        <v>0.15379999999999999</v>
      </c>
      <c r="S348">
        <v>0.25</v>
      </c>
      <c r="T348">
        <v>0.59619999999999995</v>
      </c>
      <c r="U348">
        <v>6</v>
      </c>
      <c r="V348" s="1">
        <v>96562</v>
      </c>
      <c r="W348">
        <v>128.69999999999999</v>
      </c>
      <c r="X348" s="1">
        <v>305404.17</v>
      </c>
      <c r="Y348">
        <v>0.55620000000000003</v>
      </c>
      <c r="Z348">
        <v>1.5100000000000001E-2</v>
      </c>
      <c r="AA348">
        <v>0.42870000000000003</v>
      </c>
      <c r="AB348">
        <v>0.44379999999999997</v>
      </c>
      <c r="AC348">
        <v>305.39999999999998</v>
      </c>
      <c r="AD348" s="1">
        <v>9130.43</v>
      </c>
      <c r="AE348">
        <v>579.55999999999995</v>
      </c>
      <c r="AF348" s="1">
        <v>219420.94</v>
      </c>
      <c r="AG348">
        <v>492</v>
      </c>
      <c r="AH348" s="1">
        <v>36635</v>
      </c>
      <c r="AI348" s="1">
        <v>60114</v>
      </c>
      <c r="AJ348">
        <v>38.5</v>
      </c>
      <c r="AK348">
        <v>23.35</v>
      </c>
      <c r="AL348">
        <v>26.91</v>
      </c>
      <c r="AM348">
        <v>5</v>
      </c>
      <c r="AN348" s="1">
        <v>1996.2</v>
      </c>
      <c r="AO348">
        <v>1.3340000000000001</v>
      </c>
      <c r="AP348" s="1">
        <v>1643.93</v>
      </c>
      <c r="AQ348" s="1">
        <v>2742.14</v>
      </c>
      <c r="AR348" s="1">
        <v>6630.7</v>
      </c>
      <c r="AS348" s="1">
        <v>1498.23</v>
      </c>
      <c r="AT348">
        <v>816.84</v>
      </c>
      <c r="AU348" s="1">
        <v>13331.83</v>
      </c>
      <c r="AV348" s="1">
        <v>6691.58</v>
      </c>
      <c r="AW348">
        <v>0.37759999999999999</v>
      </c>
      <c r="AX348" s="1">
        <v>7985.3</v>
      </c>
      <c r="AY348">
        <v>0.45069999999999999</v>
      </c>
      <c r="AZ348" s="1">
        <v>2015.57</v>
      </c>
      <c r="BA348">
        <v>0.1137</v>
      </c>
      <c r="BB348" s="1">
        <v>1026.8599999999999</v>
      </c>
      <c r="BC348">
        <v>5.8000000000000003E-2</v>
      </c>
      <c r="BD348" s="1">
        <v>17719.310000000001</v>
      </c>
      <c r="BE348" s="1">
        <v>5916.47</v>
      </c>
      <c r="BF348">
        <v>1.4052</v>
      </c>
      <c r="BG348">
        <v>0.57689999999999997</v>
      </c>
      <c r="BH348">
        <v>0.25430000000000003</v>
      </c>
      <c r="BI348">
        <v>0.1215</v>
      </c>
      <c r="BJ348">
        <v>2.9000000000000001E-2</v>
      </c>
      <c r="BK348">
        <v>1.83E-2</v>
      </c>
    </row>
    <row r="349" spans="1:63" x14ac:dyDescent="0.25">
      <c r="A349" t="s">
        <v>349</v>
      </c>
      <c r="B349">
        <v>139303</v>
      </c>
      <c r="C349">
        <v>18</v>
      </c>
      <c r="D349">
        <v>158.88999999999999</v>
      </c>
      <c r="E349" s="1">
        <v>2859.96</v>
      </c>
      <c r="F349" s="1">
        <v>2624.74</v>
      </c>
      <c r="G349">
        <v>2.8199999999999999E-2</v>
      </c>
      <c r="H349">
        <v>0</v>
      </c>
      <c r="I349">
        <v>5.45E-2</v>
      </c>
      <c r="J349">
        <v>1.5E-3</v>
      </c>
      <c r="K349">
        <v>9.9500000000000005E-2</v>
      </c>
      <c r="L349">
        <v>0.76939999999999997</v>
      </c>
      <c r="M349">
        <v>4.6899999999999997E-2</v>
      </c>
      <c r="N349">
        <v>0.26069999999999999</v>
      </c>
      <c r="O349">
        <v>5.16E-2</v>
      </c>
      <c r="P349">
        <v>0.1171</v>
      </c>
      <c r="Q349" s="1">
        <v>62516.15</v>
      </c>
      <c r="R349">
        <v>0.21479999999999999</v>
      </c>
      <c r="S349">
        <v>0.30869999999999997</v>
      </c>
      <c r="T349">
        <v>0.47649999999999998</v>
      </c>
      <c r="U349">
        <v>14</v>
      </c>
      <c r="V349" s="1">
        <v>93952</v>
      </c>
      <c r="W349">
        <v>193.54</v>
      </c>
      <c r="X349" s="1">
        <v>149961.29</v>
      </c>
      <c r="Y349">
        <v>0.55030000000000001</v>
      </c>
      <c r="Z349">
        <v>0.23699999999999999</v>
      </c>
      <c r="AA349">
        <v>0.2127</v>
      </c>
      <c r="AB349">
        <v>0.44969999999999999</v>
      </c>
      <c r="AC349">
        <v>149.96</v>
      </c>
      <c r="AD349" s="1">
        <v>5653.2</v>
      </c>
      <c r="AE349">
        <v>593.19000000000005</v>
      </c>
      <c r="AF349" s="1">
        <v>133152.03</v>
      </c>
      <c r="AG349">
        <v>176</v>
      </c>
      <c r="AH349" s="1">
        <v>46018</v>
      </c>
      <c r="AI349" s="1">
        <v>65221</v>
      </c>
      <c r="AJ349">
        <v>38.799999999999997</v>
      </c>
      <c r="AK349">
        <v>37.4</v>
      </c>
      <c r="AL349">
        <v>37.4</v>
      </c>
      <c r="AM349">
        <v>5.16</v>
      </c>
      <c r="AN349">
        <v>0</v>
      </c>
      <c r="AO349">
        <v>0.57340000000000002</v>
      </c>
      <c r="AP349" s="1">
        <v>1312.91</v>
      </c>
      <c r="AQ349" s="1">
        <v>1618.02</v>
      </c>
      <c r="AR349" s="1">
        <v>5881.07</v>
      </c>
      <c r="AS349">
        <v>702.31</v>
      </c>
      <c r="AT349">
        <v>509.77</v>
      </c>
      <c r="AU349" s="1">
        <v>10024.08</v>
      </c>
      <c r="AV349" s="1">
        <v>3833.43</v>
      </c>
      <c r="AW349">
        <v>0.32319999999999999</v>
      </c>
      <c r="AX349" s="1">
        <v>5217.05</v>
      </c>
      <c r="AY349">
        <v>0.43980000000000002</v>
      </c>
      <c r="AZ349" s="1">
        <v>2062.34</v>
      </c>
      <c r="BA349">
        <v>0.1739</v>
      </c>
      <c r="BB349">
        <v>748.35</v>
      </c>
      <c r="BC349">
        <v>6.3100000000000003E-2</v>
      </c>
      <c r="BD349" s="1">
        <v>11861.17</v>
      </c>
      <c r="BE349" s="1">
        <v>2700.86</v>
      </c>
      <c r="BF349">
        <v>0.7419</v>
      </c>
      <c r="BG349">
        <v>0.49690000000000001</v>
      </c>
      <c r="BH349">
        <v>0.19600000000000001</v>
      </c>
      <c r="BI349">
        <v>0.25130000000000002</v>
      </c>
      <c r="BJ349">
        <v>4.53E-2</v>
      </c>
      <c r="BK349">
        <v>1.06E-2</v>
      </c>
    </row>
    <row r="350" spans="1:63" x14ac:dyDescent="0.25">
      <c r="A350" t="s">
        <v>350</v>
      </c>
      <c r="B350">
        <v>47712</v>
      </c>
      <c r="C350">
        <v>63</v>
      </c>
      <c r="D350">
        <v>8.4600000000000009</v>
      </c>
      <c r="E350">
        <v>532.87</v>
      </c>
      <c r="F350">
        <v>539.9</v>
      </c>
      <c r="G350">
        <v>0</v>
      </c>
      <c r="H350">
        <v>0</v>
      </c>
      <c r="I350">
        <v>1.9E-3</v>
      </c>
      <c r="J350">
        <v>0</v>
      </c>
      <c r="K350">
        <v>1.8499999999999999E-2</v>
      </c>
      <c r="L350">
        <v>0.95930000000000004</v>
      </c>
      <c r="M350">
        <v>2.0400000000000001E-2</v>
      </c>
      <c r="N350">
        <v>0.27989999999999998</v>
      </c>
      <c r="O350">
        <v>0</v>
      </c>
      <c r="P350">
        <v>0.1348</v>
      </c>
      <c r="Q350" s="1">
        <v>53608.93</v>
      </c>
      <c r="R350">
        <v>0.1333</v>
      </c>
      <c r="S350">
        <v>0.24440000000000001</v>
      </c>
      <c r="T350">
        <v>0.62219999999999998</v>
      </c>
      <c r="U350">
        <v>4</v>
      </c>
      <c r="V350" s="1">
        <v>93449</v>
      </c>
      <c r="W350">
        <v>123.16</v>
      </c>
      <c r="X350" s="1">
        <v>203531.97</v>
      </c>
      <c r="Y350">
        <v>0.84819999999999995</v>
      </c>
      <c r="Z350">
        <v>9.0200000000000002E-2</v>
      </c>
      <c r="AA350">
        <v>6.1600000000000002E-2</v>
      </c>
      <c r="AB350">
        <v>0.15179999999999999</v>
      </c>
      <c r="AC350">
        <v>203.53</v>
      </c>
      <c r="AD350" s="1">
        <v>6294.23</v>
      </c>
      <c r="AE350">
        <v>644.42999999999995</v>
      </c>
      <c r="AF350" s="1">
        <v>200061.86</v>
      </c>
      <c r="AG350">
        <v>451</v>
      </c>
      <c r="AH350" s="1">
        <v>38180</v>
      </c>
      <c r="AI350" s="1">
        <v>61031</v>
      </c>
      <c r="AJ350">
        <v>38.4</v>
      </c>
      <c r="AK350">
        <v>30.31</v>
      </c>
      <c r="AL350">
        <v>31.65</v>
      </c>
      <c r="AM350">
        <v>4.5</v>
      </c>
      <c r="AN350" s="1">
        <v>2473.13</v>
      </c>
      <c r="AO350">
        <v>1.6180000000000001</v>
      </c>
      <c r="AP350" s="1">
        <v>2275.9499999999998</v>
      </c>
      <c r="AQ350" s="1">
        <v>2010.52</v>
      </c>
      <c r="AR350" s="1">
        <v>6747.51</v>
      </c>
      <c r="AS350">
        <v>535.04999999999995</v>
      </c>
      <c r="AT350" s="1">
        <v>1020.21</v>
      </c>
      <c r="AU350" s="1">
        <v>12589.24</v>
      </c>
      <c r="AV350" s="1">
        <v>6915.57</v>
      </c>
      <c r="AW350">
        <v>0.38169999999999998</v>
      </c>
      <c r="AX350" s="1">
        <v>7717.57</v>
      </c>
      <c r="AY350">
        <v>0.42599999999999999</v>
      </c>
      <c r="AZ350" s="1">
        <v>2339.36</v>
      </c>
      <c r="BA350">
        <v>0.12909999999999999</v>
      </c>
      <c r="BB350" s="1">
        <v>1145.06</v>
      </c>
      <c r="BC350">
        <v>6.3200000000000006E-2</v>
      </c>
      <c r="BD350" s="1">
        <v>18117.560000000001</v>
      </c>
      <c r="BE350" s="1">
        <v>6377.52</v>
      </c>
      <c r="BF350">
        <v>1.3798999999999999</v>
      </c>
      <c r="BG350">
        <v>0.53149999999999997</v>
      </c>
      <c r="BH350">
        <v>0.21729999999999999</v>
      </c>
      <c r="BI350">
        <v>0.20180000000000001</v>
      </c>
      <c r="BJ350">
        <v>2.7E-2</v>
      </c>
      <c r="BK350">
        <v>2.23E-2</v>
      </c>
    </row>
    <row r="351" spans="1:63" x14ac:dyDescent="0.25">
      <c r="A351" t="s">
        <v>351</v>
      </c>
      <c r="B351">
        <v>45526</v>
      </c>
      <c r="C351">
        <v>46</v>
      </c>
      <c r="D351">
        <v>18.510000000000002</v>
      </c>
      <c r="E351">
        <v>851.39</v>
      </c>
      <c r="F351">
        <v>726.2</v>
      </c>
      <c r="G351">
        <v>8.3000000000000001E-3</v>
      </c>
      <c r="H351">
        <v>0</v>
      </c>
      <c r="I351">
        <v>8.3000000000000001E-3</v>
      </c>
      <c r="J351">
        <v>1.4E-3</v>
      </c>
      <c r="K351">
        <v>3.3099999999999997E-2</v>
      </c>
      <c r="L351">
        <v>0.91320000000000001</v>
      </c>
      <c r="M351">
        <v>3.5799999999999998E-2</v>
      </c>
      <c r="N351">
        <v>0.44069999999999998</v>
      </c>
      <c r="O351">
        <v>8.9999999999999998E-4</v>
      </c>
      <c r="P351">
        <v>0.17979999999999999</v>
      </c>
      <c r="Q351" s="1">
        <v>52670.85</v>
      </c>
      <c r="R351">
        <v>0.2424</v>
      </c>
      <c r="S351">
        <v>0.2424</v>
      </c>
      <c r="T351">
        <v>0.51519999999999999</v>
      </c>
      <c r="U351">
        <v>11</v>
      </c>
      <c r="V351" s="1">
        <v>70716.91</v>
      </c>
      <c r="W351">
        <v>74.11</v>
      </c>
      <c r="X351" s="1">
        <v>112577</v>
      </c>
      <c r="Y351">
        <v>0.79400000000000004</v>
      </c>
      <c r="Z351">
        <v>0.18229999999999999</v>
      </c>
      <c r="AA351">
        <v>2.3699999999999999E-2</v>
      </c>
      <c r="AB351">
        <v>0.20599999999999999</v>
      </c>
      <c r="AC351">
        <v>112.58</v>
      </c>
      <c r="AD351" s="1">
        <v>2927.18</v>
      </c>
      <c r="AE351">
        <v>399.78</v>
      </c>
      <c r="AF351" s="1">
        <v>104782.74</v>
      </c>
      <c r="AG351">
        <v>92</v>
      </c>
      <c r="AH351" s="1">
        <v>32396</v>
      </c>
      <c r="AI351" s="1">
        <v>45184</v>
      </c>
      <c r="AJ351">
        <v>57.05</v>
      </c>
      <c r="AK351">
        <v>23.06</v>
      </c>
      <c r="AL351">
        <v>34.75</v>
      </c>
      <c r="AM351">
        <v>4</v>
      </c>
      <c r="AN351" s="1">
        <v>1521.46</v>
      </c>
      <c r="AO351">
        <v>1.3021</v>
      </c>
      <c r="AP351" s="1">
        <v>1980.43</v>
      </c>
      <c r="AQ351" s="1">
        <v>2896.29</v>
      </c>
      <c r="AR351" s="1">
        <v>9074.98</v>
      </c>
      <c r="AS351" s="1">
        <v>1208.1099999999999</v>
      </c>
      <c r="AT351">
        <v>830.66</v>
      </c>
      <c r="AU351" s="1">
        <v>15990.47</v>
      </c>
      <c r="AV351" s="1">
        <v>11725.97</v>
      </c>
      <c r="AW351">
        <v>0.59930000000000005</v>
      </c>
      <c r="AX351" s="1">
        <v>4559.57</v>
      </c>
      <c r="AY351">
        <v>0.2331</v>
      </c>
      <c r="AZ351" s="1">
        <v>1014.71</v>
      </c>
      <c r="BA351">
        <v>5.1900000000000002E-2</v>
      </c>
      <c r="BB351" s="1">
        <v>2264.2800000000002</v>
      </c>
      <c r="BC351">
        <v>0.1157</v>
      </c>
      <c r="BD351" s="1">
        <v>19564.53</v>
      </c>
      <c r="BE351" s="1">
        <v>8762.81</v>
      </c>
      <c r="BF351">
        <v>3.4190999999999998</v>
      </c>
      <c r="BG351">
        <v>0.52510000000000001</v>
      </c>
      <c r="BH351">
        <v>0.22559999999999999</v>
      </c>
      <c r="BI351">
        <v>0.18709999999999999</v>
      </c>
      <c r="BJ351">
        <v>5.0799999999999998E-2</v>
      </c>
      <c r="BK351">
        <v>1.15E-2</v>
      </c>
    </row>
    <row r="352" spans="1:63" x14ac:dyDescent="0.25">
      <c r="A352" t="s">
        <v>352</v>
      </c>
      <c r="B352">
        <v>48777</v>
      </c>
      <c r="C352">
        <v>387</v>
      </c>
      <c r="D352">
        <v>4.68</v>
      </c>
      <c r="E352" s="1">
        <v>1810.26</v>
      </c>
      <c r="F352" s="1">
        <v>1660.81</v>
      </c>
      <c r="G352">
        <v>1.1999999999999999E-3</v>
      </c>
      <c r="H352">
        <v>5.9999999999999995E-4</v>
      </c>
      <c r="I352">
        <v>3.3099999999999997E-2</v>
      </c>
      <c r="J352">
        <v>0</v>
      </c>
      <c r="K352">
        <v>6.6E-3</v>
      </c>
      <c r="L352">
        <v>0.88200000000000001</v>
      </c>
      <c r="M352">
        <v>7.6499999999999999E-2</v>
      </c>
      <c r="N352">
        <v>1</v>
      </c>
      <c r="O352">
        <v>0</v>
      </c>
      <c r="P352">
        <v>0.20169999999999999</v>
      </c>
      <c r="Q352" s="1">
        <v>59414.68</v>
      </c>
      <c r="R352">
        <v>0.24809999999999999</v>
      </c>
      <c r="S352">
        <v>0.20300000000000001</v>
      </c>
      <c r="T352">
        <v>0.54890000000000005</v>
      </c>
      <c r="U352">
        <v>13</v>
      </c>
      <c r="V352" s="1">
        <v>89591.38</v>
      </c>
      <c r="W352">
        <v>138.43</v>
      </c>
      <c r="X352" s="1">
        <v>208722.54</v>
      </c>
      <c r="Y352">
        <v>0.58979999999999999</v>
      </c>
      <c r="Z352">
        <v>4.9099999999999998E-2</v>
      </c>
      <c r="AA352">
        <v>0.36109999999999998</v>
      </c>
      <c r="AB352">
        <v>0.41020000000000001</v>
      </c>
      <c r="AC352">
        <v>208.72</v>
      </c>
      <c r="AD352" s="1">
        <v>5127.78</v>
      </c>
      <c r="AE352">
        <v>434.83</v>
      </c>
      <c r="AF352" s="1">
        <v>150169.01999999999</v>
      </c>
      <c r="AG352">
        <v>251</v>
      </c>
      <c r="AH352" s="1">
        <v>31779</v>
      </c>
      <c r="AI352" s="1">
        <v>44667</v>
      </c>
      <c r="AJ352">
        <v>32.5</v>
      </c>
      <c r="AK352">
        <v>20.04</v>
      </c>
      <c r="AL352">
        <v>20.68</v>
      </c>
      <c r="AM352">
        <v>4.3</v>
      </c>
      <c r="AN352">
        <v>0</v>
      </c>
      <c r="AO352">
        <v>0.90400000000000003</v>
      </c>
      <c r="AP352" s="1">
        <v>2198.75</v>
      </c>
      <c r="AQ352" s="1">
        <v>2777.31</v>
      </c>
      <c r="AR352" s="1">
        <v>9192.41</v>
      </c>
      <c r="AS352">
        <v>669</v>
      </c>
      <c r="AT352">
        <v>303.77</v>
      </c>
      <c r="AU352" s="1">
        <v>15141.24</v>
      </c>
      <c r="AV352" s="1">
        <v>10256.530000000001</v>
      </c>
      <c r="AW352">
        <v>0.54610000000000003</v>
      </c>
      <c r="AX352" s="1">
        <v>5286.62</v>
      </c>
      <c r="AY352">
        <v>0.28149999999999997</v>
      </c>
      <c r="AZ352">
        <v>632.45000000000005</v>
      </c>
      <c r="BA352">
        <v>3.3700000000000001E-2</v>
      </c>
      <c r="BB352" s="1">
        <v>2606.7199999999998</v>
      </c>
      <c r="BC352">
        <v>0.13880000000000001</v>
      </c>
      <c r="BD352" s="1">
        <v>18782.32</v>
      </c>
      <c r="BE352" s="1">
        <v>7760.03</v>
      </c>
      <c r="BF352">
        <v>3.1941999999999999</v>
      </c>
      <c r="BG352">
        <v>0.53820000000000001</v>
      </c>
      <c r="BH352">
        <v>0.26579999999999998</v>
      </c>
      <c r="BI352">
        <v>0.1154</v>
      </c>
      <c r="BJ352">
        <v>6.1199999999999997E-2</v>
      </c>
      <c r="BK352">
        <v>1.9400000000000001E-2</v>
      </c>
    </row>
    <row r="353" spans="1:63" x14ac:dyDescent="0.25">
      <c r="A353" t="s">
        <v>353</v>
      </c>
      <c r="B353">
        <v>45534</v>
      </c>
      <c r="C353">
        <v>77</v>
      </c>
      <c r="D353">
        <v>15.06</v>
      </c>
      <c r="E353" s="1">
        <v>1159.52</v>
      </c>
      <c r="F353" s="1">
        <v>1037.1600000000001</v>
      </c>
      <c r="G353" t="s">
        <v>627</v>
      </c>
      <c r="H353" t="s">
        <v>627</v>
      </c>
      <c r="I353" t="s">
        <v>627</v>
      </c>
      <c r="J353" t="s">
        <v>627</v>
      </c>
      <c r="K353" t="s">
        <v>627</v>
      </c>
      <c r="L353" t="s">
        <v>627</v>
      </c>
      <c r="M353" t="s">
        <v>627</v>
      </c>
      <c r="N353" t="s">
        <v>627</v>
      </c>
      <c r="O353">
        <v>0</v>
      </c>
      <c r="P353" t="s">
        <v>627</v>
      </c>
      <c r="Q353" s="1">
        <v>50293.01</v>
      </c>
      <c r="R353">
        <v>0.2039</v>
      </c>
      <c r="S353">
        <v>0.2039</v>
      </c>
      <c r="T353">
        <v>0.59219999999999995</v>
      </c>
      <c r="U353">
        <v>12</v>
      </c>
      <c r="V353" s="1">
        <v>55774.92</v>
      </c>
      <c r="W353">
        <v>94.33</v>
      </c>
      <c r="X353" s="1">
        <v>163436.04</v>
      </c>
      <c r="Y353">
        <v>0.84670000000000001</v>
      </c>
      <c r="Z353">
        <v>9.5699999999999993E-2</v>
      </c>
      <c r="AA353">
        <v>5.7599999999999998E-2</v>
      </c>
      <c r="AB353">
        <v>0.15329999999999999</v>
      </c>
      <c r="AC353">
        <v>163.44</v>
      </c>
      <c r="AD353" s="1">
        <v>3805.8</v>
      </c>
      <c r="AE353">
        <v>477.03</v>
      </c>
      <c r="AF353" s="1">
        <v>147251.10999999999</v>
      </c>
      <c r="AG353">
        <v>245</v>
      </c>
      <c r="AH353" s="1">
        <v>35250</v>
      </c>
      <c r="AI353" s="1">
        <v>54101</v>
      </c>
      <c r="AJ353">
        <v>40.799999999999997</v>
      </c>
      <c r="AK353">
        <v>22</v>
      </c>
      <c r="AL353">
        <v>24.12</v>
      </c>
      <c r="AM353">
        <v>4</v>
      </c>
      <c r="AN353" s="1">
        <v>2000.14</v>
      </c>
      <c r="AO353">
        <v>1.4725999999999999</v>
      </c>
      <c r="AP353" s="1">
        <v>1945.18</v>
      </c>
      <c r="AQ353" s="1">
        <v>2305.15</v>
      </c>
      <c r="AR353" s="1">
        <v>6306.36</v>
      </c>
      <c r="AS353" s="1">
        <v>1044.94</v>
      </c>
      <c r="AT353">
        <v>324.23</v>
      </c>
      <c r="AU353" s="1">
        <v>11925.86</v>
      </c>
      <c r="AV353" s="1">
        <v>7783.92</v>
      </c>
      <c r="AW353">
        <v>0.49259999999999998</v>
      </c>
      <c r="AX353" s="1">
        <v>5799.86</v>
      </c>
      <c r="AY353">
        <v>0.36709999999999998</v>
      </c>
      <c r="AZ353" s="1">
        <v>1260.3699999999999</v>
      </c>
      <c r="BA353">
        <v>7.9799999999999996E-2</v>
      </c>
      <c r="BB353">
        <v>957.11</v>
      </c>
      <c r="BC353">
        <v>6.0600000000000001E-2</v>
      </c>
      <c r="BD353" s="1">
        <v>15801.26</v>
      </c>
      <c r="BE353" s="1">
        <v>5565.41</v>
      </c>
      <c r="BF353">
        <v>1.712</v>
      </c>
      <c r="BG353">
        <v>0.56179999999999997</v>
      </c>
      <c r="BH353">
        <v>0.18920000000000001</v>
      </c>
      <c r="BI353">
        <v>0.18029999999999999</v>
      </c>
      <c r="BJ353">
        <v>4.2099999999999999E-2</v>
      </c>
      <c r="BK353">
        <v>2.6599999999999999E-2</v>
      </c>
    </row>
    <row r="354" spans="1:63" x14ac:dyDescent="0.25">
      <c r="A354" t="s">
        <v>354</v>
      </c>
      <c r="B354">
        <v>44412</v>
      </c>
      <c r="C354">
        <v>8</v>
      </c>
      <c r="D354">
        <v>521.55999999999995</v>
      </c>
      <c r="E354" s="1">
        <v>4172.45</v>
      </c>
      <c r="F354" s="1">
        <v>2876.5</v>
      </c>
      <c r="G354">
        <v>1.2500000000000001E-2</v>
      </c>
      <c r="H354">
        <v>1.6999999999999999E-3</v>
      </c>
      <c r="I354">
        <v>0.69240000000000002</v>
      </c>
      <c r="J354">
        <v>1E-3</v>
      </c>
      <c r="K354">
        <v>6.6699999999999995E-2</v>
      </c>
      <c r="L354">
        <v>0.11890000000000001</v>
      </c>
      <c r="M354">
        <v>0.1067</v>
      </c>
      <c r="N354">
        <v>0.99970000000000003</v>
      </c>
      <c r="O354">
        <v>5.6300000000000003E-2</v>
      </c>
      <c r="P354">
        <v>0.23419999999999999</v>
      </c>
      <c r="Q354" s="1">
        <v>64791.13</v>
      </c>
      <c r="R354">
        <v>0.46229999999999999</v>
      </c>
      <c r="S354">
        <v>0.3019</v>
      </c>
      <c r="T354">
        <v>0.23580000000000001</v>
      </c>
      <c r="U354">
        <v>37</v>
      </c>
      <c r="V354" s="1">
        <v>102419.96</v>
      </c>
      <c r="W354">
        <v>109.92</v>
      </c>
      <c r="X354" s="1">
        <v>82737.919999999998</v>
      </c>
      <c r="Y354">
        <v>0.80110000000000003</v>
      </c>
      <c r="Z354">
        <v>0.14699999999999999</v>
      </c>
      <c r="AA354">
        <v>5.1900000000000002E-2</v>
      </c>
      <c r="AB354">
        <v>0.19889999999999999</v>
      </c>
      <c r="AC354">
        <v>82.74</v>
      </c>
      <c r="AD354" s="1">
        <v>3309.16</v>
      </c>
      <c r="AE354">
        <v>449.89</v>
      </c>
      <c r="AF354" s="1">
        <v>68860.160000000003</v>
      </c>
      <c r="AG354">
        <v>29</v>
      </c>
      <c r="AH354" s="1">
        <v>31296</v>
      </c>
      <c r="AI354" s="1">
        <v>43925</v>
      </c>
      <c r="AJ354">
        <v>69.61</v>
      </c>
      <c r="AK354">
        <v>37.28</v>
      </c>
      <c r="AL354">
        <v>44.35</v>
      </c>
      <c r="AM354">
        <v>4.5599999999999996</v>
      </c>
      <c r="AN354">
        <v>0</v>
      </c>
      <c r="AO354">
        <v>1.0054000000000001</v>
      </c>
      <c r="AP354" s="1">
        <v>1653.53</v>
      </c>
      <c r="AQ354" s="1">
        <v>3270.39</v>
      </c>
      <c r="AR354" s="1">
        <v>8139.17</v>
      </c>
      <c r="AS354" s="1">
        <v>1690.21</v>
      </c>
      <c r="AT354" s="1">
        <v>1336.47</v>
      </c>
      <c r="AU354" s="1">
        <v>16089.78</v>
      </c>
      <c r="AV354" s="1">
        <v>11837.47</v>
      </c>
      <c r="AW354">
        <v>0.62880000000000003</v>
      </c>
      <c r="AX354" s="1">
        <v>3921.77</v>
      </c>
      <c r="AY354">
        <v>0.20830000000000001</v>
      </c>
      <c r="AZ354">
        <v>411.82</v>
      </c>
      <c r="BA354">
        <v>2.1899999999999999E-2</v>
      </c>
      <c r="BB354" s="1">
        <v>2653.8</v>
      </c>
      <c r="BC354">
        <v>0.14099999999999999</v>
      </c>
      <c r="BD354" s="1">
        <v>18824.86</v>
      </c>
      <c r="BE354" s="1">
        <v>5768.86</v>
      </c>
      <c r="BF354">
        <v>2.6396999999999999</v>
      </c>
      <c r="BG354">
        <v>0.50690000000000002</v>
      </c>
      <c r="BH354">
        <v>0.17879999999999999</v>
      </c>
      <c r="BI354">
        <v>0.28000000000000003</v>
      </c>
      <c r="BJ354">
        <v>2.5000000000000001E-2</v>
      </c>
      <c r="BK354">
        <v>9.4000000000000004E-3</v>
      </c>
    </row>
    <row r="355" spans="1:63" x14ac:dyDescent="0.25">
      <c r="A355" t="s">
        <v>355</v>
      </c>
      <c r="B355">
        <v>44420</v>
      </c>
      <c r="C355">
        <v>147</v>
      </c>
      <c r="D355">
        <v>26.76</v>
      </c>
      <c r="E355" s="1">
        <v>3933.73</v>
      </c>
      <c r="F355" s="1">
        <v>3556.92</v>
      </c>
      <c r="G355">
        <v>7.6E-3</v>
      </c>
      <c r="H355">
        <v>8.0000000000000004E-4</v>
      </c>
      <c r="I355">
        <v>1.29E-2</v>
      </c>
      <c r="J355">
        <v>8.0000000000000004E-4</v>
      </c>
      <c r="K355">
        <v>3.2300000000000002E-2</v>
      </c>
      <c r="L355">
        <v>0.89449999999999996</v>
      </c>
      <c r="M355">
        <v>5.0900000000000001E-2</v>
      </c>
      <c r="N355">
        <v>0.4718</v>
      </c>
      <c r="O355">
        <v>1.0200000000000001E-2</v>
      </c>
      <c r="P355">
        <v>0.18790000000000001</v>
      </c>
      <c r="Q355" s="1">
        <v>68710.06</v>
      </c>
      <c r="R355">
        <v>0.1066</v>
      </c>
      <c r="S355">
        <v>0.26640000000000003</v>
      </c>
      <c r="T355">
        <v>0.627</v>
      </c>
      <c r="U355">
        <v>23</v>
      </c>
      <c r="V355" s="1">
        <v>79631.039999999994</v>
      </c>
      <c r="W355">
        <v>163.74</v>
      </c>
      <c r="X355" s="1">
        <v>188337.35</v>
      </c>
      <c r="Y355">
        <v>0.74219999999999997</v>
      </c>
      <c r="Z355">
        <v>0.14269999999999999</v>
      </c>
      <c r="AA355">
        <v>0.11509999999999999</v>
      </c>
      <c r="AB355">
        <v>0.25779999999999997</v>
      </c>
      <c r="AC355">
        <v>188.34</v>
      </c>
      <c r="AD355" s="1">
        <v>6034.55</v>
      </c>
      <c r="AE355">
        <v>568.02</v>
      </c>
      <c r="AF355" s="1">
        <v>156745.41</v>
      </c>
      <c r="AG355">
        <v>283</v>
      </c>
      <c r="AH355" s="1">
        <v>32576</v>
      </c>
      <c r="AI355" s="1">
        <v>59692</v>
      </c>
      <c r="AJ355">
        <v>39.03</v>
      </c>
      <c r="AK355">
        <v>30.63</v>
      </c>
      <c r="AL355">
        <v>33.75</v>
      </c>
      <c r="AM355">
        <v>3.4</v>
      </c>
      <c r="AN355">
        <v>0</v>
      </c>
      <c r="AO355">
        <v>1.0015000000000001</v>
      </c>
      <c r="AP355" s="1">
        <v>1746.08</v>
      </c>
      <c r="AQ355" s="1">
        <v>1821.51</v>
      </c>
      <c r="AR355" s="1">
        <v>6933.38</v>
      </c>
      <c r="AS355">
        <v>797.83</v>
      </c>
      <c r="AT355">
        <v>404.13</v>
      </c>
      <c r="AU355" s="1">
        <v>11702.92</v>
      </c>
      <c r="AV355" s="1">
        <v>6375.27</v>
      </c>
      <c r="AW355">
        <v>0.4632</v>
      </c>
      <c r="AX355" s="1">
        <v>5312.19</v>
      </c>
      <c r="AY355">
        <v>0.38600000000000001</v>
      </c>
      <c r="AZ355">
        <v>995.22</v>
      </c>
      <c r="BA355">
        <v>7.2300000000000003E-2</v>
      </c>
      <c r="BB355" s="1">
        <v>1080.4000000000001</v>
      </c>
      <c r="BC355">
        <v>7.85E-2</v>
      </c>
      <c r="BD355" s="1">
        <v>13763.08</v>
      </c>
      <c r="BE355" s="1">
        <v>3868.39</v>
      </c>
      <c r="BF355">
        <v>0.85599999999999998</v>
      </c>
      <c r="BG355">
        <v>0.58260000000000001</v>
      </c>
      <c r="BH355">
        <v>0.21840000000000001</v>
      </c>
      <c r="BI355">
        <v>9.9299999999999999E-2</v>
      </c>
      <c r="BJ355">
        <v>3.1800000000000002E-2</v>
      </c>
      <c r="BK355">
        <v>6.7900000000000002E-2</v>
      </c>
    </row>
    <row r="356" spans="1:63" x14ac:dyDescent="0.25">
      <c r="A356" t="s">
        <v>356</v>
      </c>
      <c r="B356">
        <v>44438</v>
      </c>
      <c r="C356">
        <v>131</v>
      </c>
      <c r="D356">
        <v>15.23</v>
      </c>
      <c r="E356" s="1">
        <v>1995.44</v>
      </c>
      <c r="F356" s="1">
        <v>1751.72</v>
      </c>
      <c r="G356">
        <v>2.3E-3</v>
      </c>
      <c r="H356">
        <v>0</v>
      </c>
      <c r="I356">
        <v>5.1000000000000004E-3</v>
      </c>
      <c r="J356">
        <v>1.1000000000000001E-3</v>
      </c>
      <c r="K356">
        <v>0.1227</v>
      </c>
      <c r="L356">
        <v>0.83850000000000002</v>
      </c>
      <c r="M356">
        <v>3.0300000000000001E-2</v>
      </c>
      <c r="N356">
        <v>0.34129999999999999</v>
      </c>
      <c r="O356">
        <v>3.2000000000000002E-3</v>
      </c>
      <c r="P356">
        <v>0.1429</v>
      </c>
      <c r="Q356" s="1">
        <v>64717.25</v>
      </c>
      <c r="R356">
        <v>0.28239999999999998</v>
      </c>
      <c r="S356">
        <v>0.41220000000000001</v>
      </c>
      <c r="T356">
        <v>0.30530000000000002</v>
      </c>
      <c r="U356">
        <v>15</v>
      </c>
      <c r="V356" s="1">
        <v>82936.87</v>
      </c>
      <c r="W356">
        <v>127.73</v>
      </c>
      <c r="X356" s="1">
        <v>205074.42</v>
      </c>
      <c r="Y356">
        <v>0.6996</v>
      </c>
      <c r="Z356">
        <v>0.1239</v>
      </c>
      <c r="AA356">
        <v>0.17660000000000001</v>
      </c>
      <c r="AB356">
        <v>0.3004</v>
      </c>
      <c r="AC356">
        <v>205.07</v>
      </c>
      <c r="AD356" s="1">
        <v>7352.25</v>
      </c>
      <c r="AE356">
        <v>623.64</v>
      </c>
      <c r="AF356" s="1">
        <v>172389.6</v>
      </c>
      <c r="AG356">
        <v>364</v>
      </c>
      <c r="AH356" s="1">
        <v>34943</v>
      </c>
      <c r="AI356" s="1">
        <v>56578</v>
      </c>
      <c r="AJ356">
        <v>55.5</v>
      </c>
      <c r="AK356">
        <v>28.63</v>
      </c>
      <c r="AL356">
        <v>48.63</v>
      </c>
      <c r="AM356">
        <v>3.3</v>
      </c>
      <c r="AN356">
        <v>0</v>
      </c>
      <c r="AO356">
        <v>0.94679999999999997</v>
      </c>
      <c r="AP356" s="1">
        <v>1384.69</v>
      </c>
      <c r="AQ356" s="1">
        <v>1947.4</v>
      </c>
      <c r="AR356" s="1">
        <v>8123.23</v>
      </c>
      <c r="AS356">
        <v>947.18</v>
      </c>
      <c r="AT356">
        <v>370.55</v>
      </c>
      <c r="AU356" s="1">
        <v>12773.06</v>
      </c>
      <c r="AV356" s="1">
        <v>6429.74</v>
      </c>
      <c r="AW356">
        <v>0.42849999999999999</v>
      </c>
      <c r="AX356" s="1">
        <v>6319.58</v>
      </c>
      <c r="AY356">
        <v>0.42109999999999997</v>
      </c>
      <c r="AZ356">
        <v>949.06</v>
      </c>
      <c r="BA356">
        <v>6.3200000000000006E-2</v>
      </c>
      <c r="BB356" s="1">
        <v>1307.96</v>
      </c>
      <c r="BC356">
        <v>8.72E-2</v>
      </c>
      <c r="BD356" s="1">
        <v>15006.34</v>
      </c>
      <c r="BE356" s="1">
        <v>3665.69</v>
      </c>
      <c r="BF356">
        <v>0.87339999999999995</v>
      </c>
      <c r="BG356">
        <v>0.57920000000000005</v>
      </c>
      <c r="BH356">
        <v>0.2346</v>
      </c>
      <c r="BI356">
        <v>0.14119999999999999</v>
      </c>
      <c r="BJ356">
        <v>2.7900000000000001E-2</v>
      </c>
      <c r="BK356">
        <v>1.7100000000000001E-2</v>
      </c>
    </row>
    <row r="357" spans="1:63" x14ac:dyDescent="0.25">
      <c r="A357" t="s">
        <v>357</v>
      </c>
      <c r="B357">
        <v>49270</v>
      </c>
      <c r="C357">
        <v>112</v>
      </c>
      <c r="D357">
        <v>9.0299999999999994</v>
      </c>
      <c r="E357" s="1">
        <v>1010.83</v>
      </c>
      <c r="F357">
        <v>896.46</v>
      </c>
      <c r="G357">
        <v>4.4999999999999997E-3</v>
      </c>
      <c r="H357">
        <v>1.1000000000000001E-3</v>
      </c>
      <c r="I357">
        <v>4.4999999999999997E-3</v>
      </c>
      <c r="J357">
        <v>1.1000000000000001E-3</v>
      </c>
      <c r="K357">
        <v>2.3400000000000001E-2</v>
      </c>
      <c r="L357">
        <v>0.9375</v>
      </c>
      <c r="M357">
        <v>2.7900000000000001E-2</v>
      </c>
      <c r="N357">
        <v>0.3533</v>
      </c>
      <c r="O357">
        <v>1.1000000000000001E-3</v>
      </c>
      <c r="P357">
        <v>0.14929999999999999</v>
      </c>
      <c r="Q357" s="1">
        <v>53615.75</v>
      </c>
      <c r="R357">
        <v>0.1875</v>
      </c>
      <c r="S357">
        <v>0.3125</v>
      </c>
      <c r="T357">
        <v>0.5</v>
      </c>
      <c r="U357">
        <v>8</v>
      </c>
      <c r="V357" s="1">
        <v>72469</v>
      </c>
      <c r="W357">
        <v>118.49</v>
      </c>
      <c r="X357" s="1">
        <v>153426.57</v>
      </c>
      <c r="Y357">
        <v>0.85460000000000003</v>
      </c>
      <c r="Z357">
        <v>7.3099999999999998E-2</v>
      </c>
      <c r="AA357">
        <v>7.2400000000000006E-2</v>
      </c>
      <c r="AB357">
        <v>0.1454</v>
      </c>
      <c r="AC357">
        <v>153.43</v>
      </c>
      <c r="AD357" s="1">
        <v>3789.1</v>
      </c>
      <c r="AE357">
        <v>427.34</v>
      </c>
      <c r="AF357" s="1">
        <v>164743.94</v>
      </c>
      <c r="AG357">
        <v>324</v>
      </c>
      <c r="AH357" s="1">
        <v>32319</v>
      </c>
      <c r="AI357" s="1">
        <v>47102</v>
      </c>
      <c r="AJ357">
        <v>30.08</v>
      </c>
      <c r="AK357">
        <v>24.39</v>
      </c>
      <c r="AL357">
        <v>22.94</v>
      </c>
      <c r="AM357">
        <v>5</v>
      </c>
      <c r="AN357" s="1">
        <v>2339.38</v>
      </c>
      <c r="AO357">
        <v>2.2791999999999999</v>
      </c>
      <c r="AP357" s="1">
        <v>1783.63</v>
      </c>
      <c r="AQ357" s="1">
        <v>3468.44</v>
      </c>
      <c r="AR357" s="1">
        <v>8750.6</v>
      </c>
      <c r="AS357">
        <v>597.11</v>
      </c>
      <c r="AT357">
        <v>481.35</v>
      </c>
      <c r="AU357" s="1">
        <v>15081.14</v>
      </c>
      <c r="AV357" s="1">
        <v>8408.02</v>
      </c>
      <c r="AW357">
        <v>0.47660000000000002</v>
      </c>
      <c r="AX357" s="1">
        <v>6348.3</v>
      </c>
      <c r="AY357">
        <v>0.3599</v>
      </c>
      <c r="AZ357" s="1">
        <v>1231.3699999999999</v>
      </c>
      <c r="BA357">
        <v>6.9800000000000001E-2</v>
      </c>
      <c r="BB357" s="1">
        <v>1653.36</v>
      </c>
      <c r="BC357">
        <v>9.3700000000000006E-2</v>
      </c>
      <c r="BD357" s="1">
        <v>17641.05</v>
      </c>
      <c r="BE357" s="1">
        <v>6100.42</v>
      </c>
      <c r="BF357">
        <v>2.4174000000000002</v>
      </c>
      <c r="BG357">
        <v>0.50180000000000002</v>
      </c>
      <c r="BH357">
        <v>0.28010000000000002</v>
      </c>
      <c r="BI357">
        <v>0.15679999999999999</v>
      </c>
      <c r="BJ357">
        <v>3.4799999999999998E-2</v>
      </c>
      <c r="BK357">
        <v>2.6499999999999999E-2</v>
      </c>
    </row>
    <row r="358" spans="1:63" x14ac:dyDescent="0.25">
      <c r="A358" t="s">
        <v>358</v>
      </c>
      <c r="B358">
        <v>44446</v>
      </c>
      <c r="C358">
        <v>76</v>
      </c>
      <c r="D358">
        <v>14.36</v>
      </c>
      <c r="E358" s="1">
        <v>1091.01</v>
      </c>
      <c r="F358" s="1">
        <v>1105.54</v>
      </c>
      <c r="G358">
        <v>1.8E-3</v>
      </c>
      <c r="H358">
        <v>0</v>
      </c>
      <c r="I358">
        <v>8.9999999999999993E-3</v>
      </c>
      <c r="J358">
        <v>0</v>
      </c>
      <c r="K358">
        <v>8.9999999999999993E-3</v>
      </c>
      <c r="L358">
        <v>0.93389999999999995</v>
      </c>
      <c r="M358">
        <v>4.6199999999999998E-2</v>
      </c>
      <c r="N358">
        <v>0.99980000000000002</v>
      </c>
      <c r="O358">
        <v>0</v>
      </c>
      <c r="P358">
        <v>0.1983</v>
      </c>
      <c r="Q358" s="1">
        <v>57817.53</v>
      </c>
      <c r="R358">
        <v>0.15529999999999999</v>
      </c>
      <c r="S358">
        <v>0.21360000000000001</v>
      </c>
      <c r="T358">
        <v>0.63109999999999999</v>
      </c>
      <c r="U358">
        <v>10</v>
      </c>
      <c r="V358" s="1">
        <v>77000</v>
      </c>
      <c r="W358">
        <v>105.19</v>
      </c>
      <c r="X358" s="1">
        <v>134100.81</v>
      </c>
      <c r="Y358">
        <v>0.52780000000000005</v>
      </c>
      <c r="Z358">
        <v>0.17080000000000001</v>
      </c>
      <c r="AA358">
        <v>0.3014</v>
      </c>
      <c r="AB358">
        <v>0.47220000000000001</v>
      </c>
      <c r="AC358">
        <v>134.1</v>
      </c>
      <c r="AD358" s="1">
        <v>3313.98</v>
      </c>
      <c r="AE358">
        <v>258.45</v>
      </c>
      <c r="AF358" s="1">
        <v>99072.19</v>
      </c>
      <c r="AG358">
        <v>78</v>
      </c>
      <c r="AH358" s="1">
        <v>27534</v>
      </c>
      <c r="AI358" s="1">
        <v>39444</v>
      </c>
      <c r="AJ358">
        <v>31</v>
      </c>
      <c r="AK358">
        <v>22</v>
      </c>
      <c r="AL358">
        <v>22</v>
      </c>
      <c r="AM358">
        <v>3.7</v>
      </c>
      <c r="AN358">
        <v>0</v>
      </c>
      <c r="AO358">
        <v>0.75849999999999995</v>
      </c>
      <c r="AP358" s="1">
        <v>1538.18</v>
      </c>
      <c r="AQ358" s="1">
        <v>2465.6799999999998</v>
      </c>
      <c r="AR358" s="1">
        <v>8825.83</v>
      </c>
      <c r="AS358">
        <v>739.92</v>
      </c>
      <c r="AT358">
        <v>525.57000000000005</v>
      </c>
      <c r="AU358" s="1">
        <v>14095.19</v>
      </c>
      <c r="AV358" s="1">
        <v>10560.32</v>
      </c>
      <c r="AW358">
        <v>0.64790000000000003</v>
      </c>
      <c r="AX358" s="1">
        <v>2834.38</v>
      </c>
      <c r="AY358">
        <v>0.1739</v>
      </c>
      <c r="AZ358" s="1">
        <v>1025.9000000000001</v>
      </c>
      <c r="BA358">
        <v>6.2899999999999998E-2</v>
      </c>
      <c r="BB358" s="1">
        <v>1878.18</v>
      </c>
      <c r="BC358">
        <v>0.1152</v>
      </c>
      <c r="BD358" s="1">
        <v>16298.78</v>
      </c>
      <c r="BE358" s="1">
        <v>10563.65</v>
      </c>
      <c r="BF358">
        <v>5.6051000000000002</v>
      </c>
      <c r="BG358">
        <v>0.57320000000000004</v>
      </c>
      <c r="BH358">
        <v>0.28989999999999999</v>
      </c>
      <c r="BI358">
        <v>8.9599999999999999E-2</v>
      </c>
      <c r="BJ358">
        <v>3.6999999999999998E-2</v>
      </c>
      <c r="BK358">
        <v>1.03E-2</v>
      </c>
    </row>
    <row r="359" spans="1:63" x14ac:dyDescent="0.25">
      <c r="A359" t="s">
        <v>359</v>
      </c>
      <c r="B359">
        <v>46995</v>
      </c>
      <c r="C359">
        <v>23</v>
      </c>
      <c r="D359">
        <v>214.02</v>
      </c>
      <c r="E359" s="1">
        <v>4922.47</v>
      </c>
      <c r="F359" s="1">
        <v>4933.3</v>
      </c>
      <c r="G359">
        <v>0.1125</v>
      </c>
      <c r="H359">
        <v>1E-3</v>
      </c>
      <c r="I359">
        <v>0.1042</v>
      </c>
      <c r="J359">
        <v>1.4E-3</v>
      </c>
      <c r="K359">
        <v>5.0099999999999999E-2</v>
      </c>
      <c r="L359">
        <v>0.64249999999999996</v>
      </c>
      <c r="M359">
        <v>8.8200000000000001E-2</v>
      </c>
      <c r="N359">
        <v>7.8399999999999997E-2</v>
      </c>
      <c r="O359">
        <v>3.7100000000000001E-2</v>
      </c>
      <c r="P359">
        <v>0.12839999999999999</v>
      </c>
      <c r="Q359" s="1">
        <v>78579.710000000006</v>
      </c>
      <c r="R359">
        <v>0.12939999999999999</v>
      </c>
      <c r="S359">
        <v>0.13819999999999999</v>
      </c>
      <c r="T359">
        <v>0.73240000000000005</v>
      </c>
      <c r="U359">
        <v>29</v>
      </c>
      <c r="V359" s="1">
        <v>103683</v>
      </c>
      <c r="W359">
        <v>168.87</v>
      </c>
      <c r="X359" s="1">
        <v>234159.56</v>
      </c>
      <c r="Y359">
        <v>0.77949999999999997</v>
      </c>
      <c r="Z359">
        <v>0.1595</v>
      </c>
      <c r="AA359">
        <v>6.0900000000000003E-2</v>
      </c>
      <c r="AB359">
        <v>0.2205</v>
      </c>
      <c r="AC359">
        <v>234.16</v>
      </c>
      <c r="AD359" s="1">
        <v>10566.91</v>
      </c>
      <c r="AE359" s="1">
        <v>1285.27</v>
      </c>
      <c r="AF359" s="1">
        <v>235077.14</v>
      </c>
      <c r="AG359">
        <v>511</v>
      </c>
      <c r="AH359" s="1">
        <v>71991</v>
      </c>
      <c r="AI359" s="1">
        <v>208673</v>
      </c>
      <c r="AJ359">
        <v>65.34</v>
      </c>
      <c r="AK359">
        <v>43.12</v>
      </c>
      <c r="AL359">
        <v>47.21</v>
      </c>
      <c r="AM359">
        <v>4.5</v>
      </c>
      <c r="AN359">
        <v>0</v>
      </c>
      <c r="AO359">
        <v>0.39689999999999998</v>
      </c>
      <c r="AP359" s="1">
        <v>1740.04</v>
      </c>
      <c r="AQ359" s="1">
        <v>2069.94</v>
      </c>
      <c r="AR359" s="1">
        <v>8082.47</v>
      </c>
      <c r="AS359" s="1">
        <v>1346.16</v>
      </c>
      <c r="AT359">
        <v>381.81</v>
      </c>
      <c r="AU359" s="1">
        <v>13620.42</v>
      </c>
      <c r="AV359" s="1">
        <v>2054.65</v>
      </c>
      <c r="AW359">
        <v>0.13150000000000001</v>
      </c>
      <c r="AX359" s="1">
        <v>11278.71</v>
      </c>
      <c r="AY359">
        <v>0.7218</v>
      </c>
      <c r="AZ359" s="1">
        <v>1643.6</v>
      </c>
      <c r="BA359">
        <v>0.1052</v>
      </c>
      <c r="BB359">
        <v>648.77</v>
      </c>
      <c r="BC359">
        <v>4.1500000000000002E-2</v>
      </c>
      <c r="BD359" s="1">
        <v>15625.73</v>
      </c>
      <c r="BE359">
        <v>617.6</v>
      </c>
      <c r="BF359">
        <v>4.0899999999999999E-2</v>
      </c>
      <c r="BG359">
        <v>0.64970000000000006</v>
      </c>
      <c r="BH359">
        <v>0.20200000000000001</v>
      </c>
      <c r="BI359">
        <v>0.1009</v>
      </c>
      <c r="BJ359">
        <v>2.76E-2</v>
      </c>
      <c r="BK359">
        <v>1.9800000000000002E-2</v>
      </c>
    </row>
    <row r="360" spans="1:63" x14ac:dyDescent="0.25">
      <c r="A360" t="s">
        <v>360</v>
      </c>
      <c r="B360">
        <v>44461</v>
      </c>
      <c r="C360">
        <v>1</v>
      </c>
      <c r="D360">
        <v>322.99</v>
      </c>
      <c r="E360">
        <v>322.99</v>
      </c>
      <c r="F360">
        <v>393.62</v>
      </c>
      <c r="G360">
        <v>0</v>
      </c>
      <c r="H360">
        <v>0</v>
      </c>
      <c r="I360">
        <v>1.52E-2</v>
      </c>
      <c r="J360">
        <v>5.1000000000000004E-3</v>
      </c>
      <c r="K360">
        <v>3.5499999999999997E-2</v>
      </c>
      <c r="L360">
        <v>0.87560000000000004</v>
      </c>
      <c r="M360">
        <v>6.8500000000000005E-2</v>
      </c>
      <c r="N360">
        <v>1</v>
      </c>
      <c r="O360">
        <v>0</v>
      </c>
      <c r="P360">
        <v>0.14199999999999999</v>
      </c>
      <c r="Q360" s="1">
        <v>54278.6</v>
      </c>
      <c r="R360">
        <v>0.2581</v>
      </c>
      <c r="S360">
        <v>0.1613</v>
      </c>
      <c r="T360">
        <v>0.5806</v>
      </c>
      <c r="U360">
        <v>8</v>
      </c>
      <c r="V360" s="1">
        <v>63614.33</v>
      </c>
      <c r="W360">
        <v>40.15</v>
      </c>
      <c r="X360" s="1">
        <v>117357.19</v>
      </c>
      <c r="Y360">
        <v>0.25890000000000002</v>
      </c>
      <c r="Z360">
        <v>0.46899999999999997</v>
      </c>
      <c r="AA360">
        <v>0.27210000000000001</v>
      </c>
      <c r="AB360">
        <v>0.74109999999999998</v>
      </c>
      <c r="AC360">
        <v>117.36</v>
      </c>
      <c r="AD360" s="1">
        <v>3868.51</v>
      </c>
      <c r="AE360">
        <v>184.4</v>
      </c>
      <c r="AF360" s="1">
        <v>75337.77</v>
      </c>
      <c r="AG360">
        <v>38</v>
      </c>
      <c r="AH360" s="1">
        <v>22555</v>
      </c>
      <c r="AI360" s="1">
        <v>31476</v>
      </c>
      <c r="AJ360">
        <v>38.21</v>
      </c>
      <c r="AK360">
        <v>22.09</v>
      </c>
      <c r="AL360">
        <v>35.92</v>
      </c>
      <c r="AM360">
        <v>3.72</v>
      </c>
      <c r="AN360">
        <v>0</v>
      </c>
      <c r="AO360">
        <v>0.62560000000000004</v>
      </c>
      <c r="AP360" s="1">
        <v>2243</v>
      </c>
      <c r="AQ360" s="1">
        <v>2534.1999999999998</v>
      </c>
      <c r="AR360" s="1">
        <v>6677.68</v>
      </c>
      <c r="AS360">
        <v>713.68</v>
      </c>
      <c r="AT360">
        <v>398.74</v>
      </c>
      <c r="AU360" s="1">
        <v>12567.3</v>
      </c>
      <c r="AV360" s="1">
        <v>9463.0499999999993</v>
      </c>
      <c r="AW360">
        <v>0.52890000000000004</v>
      </c>
      <c r="AX360" s="1">
        <v>2761.21</v>
      </c>
      <c r="AY360">
        <v>0.15429999999999999</v>
      </c>
      <c r="AZ360" s="1">
        <v>3512.6</v>
      </c>
      <c r="BA360">
        <v>0.1963</v>
      </c>
      <c r="BB360" s="1">
        <v>2155.67</v>
      </c>
      <c r="BC360">
        <v>0.1205</v>
      </c>
      <c r="BD360" s="1">
        <v>17892.53</v>
      </c>
      <c r="BE360" s="1">
        <v>11210.63</v>
      </c>
      <c r="BF360">
        <v>13.0669</v>
      </c>
      <c r="BG360">
        <v>0.53180000000000005</v>
      </c>
      <c r="BH360">
        <v>0.1661</v>
      </c>
      <c r="BI360">
        <v>0.26529999999999998</v>
      </c>
      <c r="BJ360">
        <v>2.35E-2</v>
      </c>
      <c r="BK360">
        <v>1.3299999999999999E-2</v>
      </c>
    </row>
    <row r="361" spans="1:63" x14ac:dyDescent="0.25">
      <c r="A361" t="s">
        <v>361</v>
      </c>
      <c r="B361">
        <v>45955</v>
      </c>
      <c r="C361">
        <v>36</v>
      </c>
      <c r="D361">
        <v>19.96</v>
      </c>
      <c r="E361">
        <v>718.57</v>
      </c>
      <c r="F361">
        <v>754.47</v>
      </c>
      <c r="G361">
        <v>5.3E-3</v>
      </c>
      <c r="H361">
        <v>0</v>
      </c>
      <c r="I361">
        <v>1.32E-2</v>
      </c>
      <c r="J361">
        <v>0</v>
      </c>
      <c r="K361">
        <v>1.9900000000000001E-2</v>
      </c>
      <c r="L361">
        <v>0.95760000000000001</v>
      </c>
      <c r="M361">
        <v>4.0000000000000001E-3</v>
      </c>
      <c r="N361">
        <v>5.9200000000000003E-2</v>
      </c>
      <c r="O361">
        <v>3.3999999999999998E-3</v>
      </c>
      <c r="P361">
        <v>8.7900000000000006E-2</v>
      </c>
      <c r="Q361" s="1">
        <v>64701.9</v>
      </c>
      <c r="R361">
        <v>8.9300000000000004E-2</v>
      </c>
      <c r="S361">
        <v>0.1429</v>
      </c>
      <c r="T361">
        <v>0.76790000000000003</v>
      </c>
      <c r="U361">
        <v>5</v>
      </c>
      <c r="V361" s="1">
        <v>90606.8</v>
      </c>
      <c r="W361">
        <v>143.66</v>
      </c>
      <c r="X361" s="1">
        <v>191243.01</v>
      </c>
      <c r="Y361">
        <v>0.83109999999999995</v>
      </c>
      <c r="Z361">
        <v>0.1424</v>
      </c>
      <c r="AA361">
        <v>2.6499999999999999E-2</v>
      </c>
      <c r="AB361">
        <v>0.16889999999999999</v>
      </c>
      <c r="AC361">
        <v>191.24</v>
      </c>
      <c r="AD361" s="1">
        <v>4165.66</v>
      </c>
      <c r="AE361">
        <v>419.32</v>
      </c>
      <c r="AF361" s="1">
        <v>173598.51</v>
      </c>
      <c r="AG361">
        <v>368</v>
      </c>
      <c r="AH361" s="1">
        <v>45701</v>
      </c>
      <c r="AI361" s="1">
        <v>83582</v>
      </c>
      <c r="AJ361">
        <v>42.85</v>
      </c>
      <c r="AK361">
        <v>20</v>
      </c>
      <c r="AL361">
        <v>28.26</v>
      </c>
      <c r="AM361">
        <v>5</v>
      </c>
      <c r="AN361" s="1">
        <v>2540.39</v>
      </c>
      <c r="AO361">
        <v>0.84960000000000002</v>
      </c>
      <c r="AP361" s="1">
        <v>1487.44</v>
      </c>
      <c r="AQ361" s="1">
        <v>2108.06</v>
      </c>
      <c r="AR361" s="1">
        <v>7482.02</v>
      </c>
      <c r="AS361">
        <v>486.57</v>
      </c>
      <c r="AT361">
        <v>582.58000000000004</v>
      </c>
      <c r="AU361" s="1">
        <v>12146.66</v>
      </c>
      <c r="AV361" s="1">
        <v>4586.68</v>
      </c>
      <c r="AW361">
        <v>0.35070000000000001</v>
      </c>
      <c r="AX361" s="1">
        <v>6002.16</v>
      </c>
      <c r="AY361">
        <v>0.45889999999999997</v>
      </c>
      <c r="AZ361" s="1">
        <v>1469.93</v>
      </c>
      <c r="BA361">
        <v>0.1124</v>
      </c>
      <c r="BB361" s="1">
        <v>1019.7</v>
      </c>
      <c r="BC361">
        <v>7.8E-2</v>
      </c>
      <c r="BD361" s="1">
        <v>13078.47</v>
      </c>
      <c r="BE361" s="1">
        <v>4318.1099999999997</v>
      </c>
      <c r="BF361">
        <v>0.67500000000000004</v>
      </c>
      <c r="BG361">
        <v>0.56989999999999996</v>
      </c>
      <c r="BH361">
        <v>0.2359</v>
      </c>
      <c r="BI361">
        <v>0.14419999999999999</v>
      </c>
      <c r="BJ361">
        <v>3.5099999999999999E-2</v>
      </c>
      <c r="BK361">
        <v>1.49E-2</v>
      </c>
    </row>
    <row r="362" spans="1:63" x14ac:dyDescent="0.25">
      <c r="A362" t="s">
        <v>362</v>
      </c>
      <c r="B362">
        <v>45963</v>
      </c>
      <c r="C362">
        <v>27</v>
      </c>
      <c r="D362">
        <v>14.33</v>
      </c>
      <c r="E362">
        <v>386.96</v>
      </c>
      <c r="F362">
        <v>367.09</v>
      </c>
      <c r="G362">
        <v>5.4000000000000003E-3</v>
      </c>
      <c r="H362">
        <v>0</v>
      </c>
      <c r="I362">
        <v>2.7000000000000001E-3</v>
      </c>
      <c r="J362">
        <v>0</v>
      </c>
      <c r="K362">
        <v>1.9E-2</v>
      </c>
      <c r="L362">
        <v>0.94020000000000004</v>
      </c>
      <c r="M362">
        <v>3.2599999999999997E-2</v>
      </c>
      <c r="N362">
        <v>0.15859999999999999</v>
      </c>
      <c r="O362">
        <v>2.7000000000000001E-3</v>
      </c>
      <c r="P362">
        <v>0.1009</v>
      </c>
      <c r="Q362" s="1">
        <v>62390.559999999998</v>
      </c>
      <c r="R362">
        <v>0.27029999999999998</v>
      </c>
      <c r="S362">
        <v>0.16220000000000001</v>
      </c>
      <c r="T362">
        <v>0.56759999999999999</v>
      </c>
      <c r="U362">
        <v>3</v>
      </c>
      <c r="V362" s="1">
        <v>88805</v>
      </c>
      <c r="W362">
        <v>128.03</v>
      </c>
      <c r="X362" s="1">
        <v>167550.39000000001</v>
      </c>
      <c r="Y362">
        <v>0.86209999999999998</v>
      </c>
      <c r="Z362">
        <v>0.11849999999999999</v>
      </c>
      <c r="AA362">
        <v>1.9300000000000001E-2</v>
      </c>
      <c r="AB362">
        <v>0.13789999999999999</v>
      </c>
      <c r="AC362">
        <v>167.55</v>
      </c>
      <c r="AD362" s="1">
        <v>3642.23</v>
      </c>
      <c r="AE362">
        <v>521.25</v>
      </c>
      <c r="AF362" s="1">
        <v>164163.72</v>
      </c>
      <c r="AG362">
        <v>321</v>
      </c>
      <c r="AH362" s="1">
        <v>37496</v>
      </c>
      <c r="AI362" s="1">
        <v>60601</v>
      </c>
      <c r="AJ362">
        <v>46.65</v>
      </c>
      <c r="AK362">
        <v>20.66</v>
      </c>
      <c r="AL362">
        <v>25.5</v>
      </c>
      <c r="AM362">
        <v>4.4000000000000004</v>
      </c>
      <c r="AN362" s="1">
        <v>2400.85</v>
      </c>
      <c r="AO362">
        <v>1.3916999999999999</v>
      </c>
      <c r="AP362" s="1">
        <v>1855.02</v>
      </c>
      <c r="AQ362" s="1">
        <v>2267.0700000000002</v>
      </c>
      <c r="AR362" s="1">
        <v>9263.49</v>
      </c>
      <c r="AS362">
        <v>512.96</v>
      </c>
      <c r="AT362">
        <v>482.09</v>
      </c>
      <c r="AU362" s="1">
        <v>14380.64</v>
      </c>
      <c r="AV362" s="1">
        <v>7525.43</v>
      </c>
      <c r="AW362">
        <v>0.48010000000000003</v>
      </c>
      <c r="AX362" s="1">
        <v>5989.46</v>
      </c>
      <c r="AY362">
        <v>0.3821</v>
      </c>
      <c r="AZ362" s="1">
        <v>1397.72</v>
      </c>
      <c r="BA362">
        <v>8.9200000000000002E-2</v>
      </c>
      <c r="BB362">
        <v>763.29</v>
      </c>
      <c r="BC362">
        <v>4.87E-2</v>
      </c>
      <c r="BD362" s="1">
        <v>15675.9</v>
      </c>
      <c r="BE362" s="1">
        <v>6127.33</v>
      </c>
      <c r="BF362">
        <v>1.7193000000000001</v>
      </c>
      <c r="BG362">
        <v>0.58320000000000005</v>
      </c>
      <c r="BH362">
        <v>0.2346</v>
      </c>
      <c r="BI362">
        <v>0.14530000000000001</v>
      </c>
      <c r="BJ362">
        <v>1.89E-2</v>
      </c>
      <c r="BK362">
        <v>1.7899999999999999E-2</v>
      </c>
    </row>
    <row r="363" spans="1:63" x14ac:dyDescent="0.25">
      <c r="A363" t="s">
        <v>363</v>
      </c>
      <c r="B363">
        <v>48710</v>
      </c>
      <c r="C363">
        <v>29</v>
      </c>
      <c r="D363">
        <v>32.81</v>
      </c>
      <c r="E363">
        <v>951.56</v>
      </c>
      <c r="F363" s="1">
        <v>1071.47</v>
      </c>
      <c r="G363">
        <v>2.8E-3</v>
      </c>
      <c r="H363">
        <v>0</v>
      </c>
      <c r="I363">
        <v>5.5999999999999999E-3</v>
      </c>
      <c r="J363">
        <v>8.9999999999999998E-4</v>
      </c>
      <c r="K363">
        <v>9.2999999999999992E-3</v>
      </c>
      <c r="L363">
        <v>0.93</v>
      </c>
      <c r="M363">
        <v>5.1299999999999998E-2</v>
      </c>
      <c r="N363">
        <v>0.42030000000000001</v>
      </c>
      <c r="O363">
        <v>0</v>
      </c>
      <c r="P363">
        <v>0.1608</v>
      </c>
      <c r="Q363" s="1">
        <v>57625.17</v>
      </c>
      <c r="R363">
        <v>0.40660000000000002</v>
      </c>
      <c r="S363">
        <v>0.1978</v>
      </c>
      <c r="T363">
        <v>0.39560000000000001</v>
      </c>
      <c r="U363">
        <v>7</v>
      </c>
      <c r="V363" s="1">
        <v>84062.43</v>
      </c>
      <c r="W363">
        <v>131.11000000000001</v>
      </c>
      <c r="X363" s="1">
        <v>123594</v>
      </c>
      <c r="Y363">
        <v>0.87480000000000002</v>
      </c>
      <c r="Z363">
        <v>7.5999999999999998E-2</v>
      </c>
      <c r="AA363">
        <v>4.9200000000000001E-2</v>
      </c>
      <c r="AB363">
        <v>0.12520000000000001</v>
      </c>
      <c r="AC363">
        <v>123.59</v>
      </c>
      <c r="AD363" s="1">
        <v>3108.75</v>
      </c>
      <c r="AE363">
        <v>470.55</v>
      </c>
      <c r="AF363" s="1">
        <v>94478.59</v>
      </c>
      <c r="AG363">
        <v>69</v>
      </c>
      <c r="AH363" s="1">
        <v>33303</v>
      </c>
      <c r="AI363" s="1">
        <v>48338</v>
      </c>
      <c r="AJ363">
        <v>47.53</v>
      </c>
      <c r="AK363">
        <v>23.69</v>
      </c>
      <c r="AL363">
        <v>27.46</v>
      </c>
      <c r="AM363">
        <v>6.5</v>
      </c>
      <c r="AN363" s="1">
        <v>1852.25</v>
      </c>
      <c r="AO363">
        <v>1.4259999999999999</v>
      </c>
      <c r="AP363" s="1">
        <v>1324.99</v>
      </c>
      <c r="AQ363" s="1">
        <v>2135.31</v>
      </c>
      <c r="AR363" s="1">
        <v>7660.36</v>
      </c>
      <c r="AS363">
        <v>702.5</v>
      </c>
      <c r="AT363">
        <v>632.62</v>
      </c>
      <c r="AU363" s="1">
        <v>12455.79</v>
      </c>
      <c r="AV363" s="1">
        <v>7709.17</v>
      </c>
      <c r="AW363">
        <v>0.4874</v>
      </c>
      <c r="AX363" s="1">
        <v>3889.23</v>
      </c>
      <c r="AY363">
        <v>0.24590000000000001</v>
      </c>
      <c r="AZ363" s="1">
        <v>2033.67</v>
      </c>
      <c r="BA363">
        <v>0.12859999999999999</v>
      </c>
      <c r="BB363" s="1">
        <v>2184.69</v>
      </c>
      <c r="BC363">
        <v>0.1381</v>
      </c>
      <c r="BD363" s="1">
        <v>15816.76</v>
      </c>
      <c r="BE363" s="1">
        <v>8598.35</v>
      </c>
      <c r="BF363">
        <v>2.9638</v>
      </c>
      <c r="BG363">
        <v>0.56459999999999999</v>
      </c>
      <c r="BH363">
        <v>0.2261</v>
      </c>
      <c r="BI363">
        <v>0.16309999999999999</v>
      </c>
      <c r="BJ363">
        <v>3.8199999999999998E-2</v>
      </c>
      <c r="BK363">
        <v>8.0000000000000002E-3</v>
      </c>
    </row>
    <row r="364" spans="1:63" x14ac:dyDescent="0.25">
      <c r="A364" t="s">
        <v>364</v>
      </c>
      <c r="B364">
        <v>44479</v>
      </c>
      <c r="C364">
        <v>97</v>
      </c>
      <c r="D364">
        <v>17.62</v>
      </c>
      <c r="E364" s="1">
        <v>1708.99</v>
      </c>
      <c r="F364" s="1">
        <v>1651.12</v>
      </c>
      <c r="G364">
        <v>2.3999999999999998E-3</v>
      </c>
      <c r="H364">
        <v>0</v>
      </c>
      <c r="I364">
        <v>5.4999999999999997E-3</v>
      </c>
      <c r="J364">
        <v>1.1999999999999999E-3</v>
      </c>
      <c r="K364">
        <v>1.09E-2</v>
      </c>
      <c r="L364">
        <v>0.96479999999999999</v>
      </c>
      <c r="M364">
        <v>1.52E-2</v>
      </c>
      <c r="N364">
        <v>1</v>
      </c>
      <c r="O364">
        <v>0</v>
      </c>
      <c r="P364">
        <v>0.1678</v>
      </c>
      <c r="Q364" s="1">
        <v>60467.77</v>
      </c>
      <c r="R364">
        <v>0.16239999999999999</v>
      </c>
      <c r="S364">
        <v>0.24790000000000001</v>
      </c>
      <c r="T364">
        <v>0.5897</v>
      </c>
      <c r="U364">
        <v>12</v>
      </c>
      <c r="V364" s="1">
        <v>83946.75</v>
      </c>
      <c r="W364">
        <v>140.02000000000001</v>
      </c>
      <c r="X364" s="1">
        <v>164225.69</v>
      </c>
      <c r="Y364">
        <v>0.49840000000000001</v>
      </c>
      <c r="Z364">
        <v>9.5699999999999993E-2</v>
      </c>
      <c r="AA364">
        <v>0.40589999999999998</v>
      </c>
      <c r="AB364">
        <v>0.50160000000000005</v>
      </c>
      <c r="AC364">
        <v>164.23</v>
      </c>
      <c r="AD364" s="1">
        <v>4280.37</v>
      </c>
      <c r="AE364">
        <v>279.67</v>
      </c>
      <c r="AF364" s="1">
        <v>102327.5</v>
      </c>
      <c r="AG364">
        <v>86</v>
      </c>
      <c r="AH364" s="1">
        <v>32733</v>
      </c>
      <c r="AI364" s="1">
        <v>45547</v>
      </c>
      <c r="AJ364">
        <v>32</v>
      </c>
      <c r="AK364">
        <v>22</v>
      </c>
      <c r="AL364">
        <v>22.05</v>
      </c>
      <c r="AM364">
        <v>3.8</v>
      </c>
      <c r="AN364">
        <v>0</v>
      </c>
      <c r="AO364">
        <v>0.69420000000000004</v>
      </c>
      <c r="AP364" s="1">
        <v>1688.24</v>
      </c>
      <c r="AQ364" s="1">
        <v>2875.42</v>
      </c>
      <c r="AR364" s="1">
        <v>9604.34</v>
      </c>
      <c r="AS364" s="1">
        <v>1080.3800000000001</v>
      </c>
      <c r="AT364">
        <v>420.03</v>
      </c>
      <c r="AU364" s="1">
        <v>15668.41</v>
      </c>
      <c r="AV364" s="1">
        <v>10904.65</v>
      </c>
      <c r="AW364">
        <v>0.59960000000000002</v>
      </c>
      <c r="AX364" s="1">
        <v>3665.6</v>
      </c>
      <c r="AY364">
        <v>0.2016</v>
      </c>
      <c r="AZ364" s="1">
        <v>1061.5999999999999</v>
      </c>
      <c r="BA364">
        <v>5.8400000000000001E-2</v>
      </c>
      <c r="BB364" s="1">
        <v>2554</v>
      </c>
      <c r="BC364">
        <v>0.1404</v>
      </c>
      <c r="BD364" s="1">
        <v>18185.849999999999</v>
      </c>
      <c r="BE364" s="1">
        <v>8868.64</v>
      </c>
      <c r="BF364">
        <v>4.0502000000000002</v>
      </c>
      <c r="BG364">
        <v>0.50800000000000001</v>
      </c>
      <c r="BH364">
        <v>0.29720000000000002</v>
      </c>
      <c r="BI364">
        <v>9.0899999999999995E-2</v>
      </c>
      <c r="BJ364">
        <v>2.6100000000000002E-2</v>
      </c>
      <c r="BK364">
        <v>7.7899999999999997E-2</v>
      </c>
    </row>
    <row r="365" spans="1:63" x14ac:dyDescent="0.25">
      <c r="A365" t="s">
        <v>365</v>
      </c>
      <c r="B365">
        <v>47720</v>
      </c>
      <c r="C365">
        <v>84</v>
      </c>
      <c r="D365">
        <v>10.119999999999999</v>
      </c>
      <c r="E365">
        <v>850.15</v>
      </c>
      <c r="F365">
        <v>836.63</v>
      </c>
      <c r="G365">
        <v>0</v>
      </c>
      <c r="H365">
        <v>1.1999999999999999E-3</v>
      </c>
      <c r="I365">
        <v>3.5999999999999999E-3</v>
      </c>
      <c r="J365">
        <v>1.1999999999999999E-3</v>
      </c>
      <c r="K365">
        <v>8.3999999999999995E-3</v>
      </c>
      <c r="L365">
        <v>0.95569999999999999</v>
      </c>
      <c r="M365">
        <v>2.9899999999999999E-2</v>
      </c>
      <c r="N365">
        <v>0.47460000000000002</v>
      </c>
      <c r="O365">
        <v>0</v>
      </c>
      <c r="P365">
        <v>0.1618</v>
      </c>
      <c r="Q365" s="1">
        <v>56721.65</v>
      </c>
      <c r="R365">
        <v>0.21879999999999999</v>
      </c>
      <c r="S365">
        <v>0.15629999999999999</v>
      </c>
      <c r="T365">
        <v>0.625</v>
      </c>
      <c r="U365">
        <v>9</v>
      </c>
      <c r="V365" s="1">
        <v>64853.440000000002</v>
      </c>
      <c r="W365">
        <v>91.41</v>
      </c>
      <c r="X365" s="1">
        <v>142417.60000000001</v>
      </c>
      <c r="Y365">
        <v>0.87809999999999999</v>
      </c>
      <c r="Z365">
        <v>7.6600000000000001E-2</v>
      </c>
      <c r="AA365">
        <v>4.53E-2</v>
      </c>
      <c r="AB365">
        <v>0.12189999999999999</v>
      </c>
      <c r="AC365">
        <v>142.41999999999999</v>
      </c>
      <c r="AD365" s="1">
        <v>3502.72</v>
      </c>
      <c r="AE365">
        <v>437.28</v>
      </c>
      <c r="AF365" s="1">
        <v>138625.68</v>
      </c>
      <c r="AG365">
        <v>209</v>
      </c>
      <c r="AH365" s="1">
        <v>33840</v>
      </c>
      <c r="AI365" s="1">
        <v>49435</v>
      </c>
      <c r="AJ365">
        <v>35</v>
      </c>
      <c r="AK365">
        <v>24.1</v>
      </c>
      <c r="AL365">
        <v>24.06</v>
      </c>
      <c r="AM365">
        <v>4.5</v>
      </c>
      <c r="AN365" s="1">
        <v>1488.31</v>
      </c>
      <c r="AO365">
        <v>1.4881</v>
      </c>
      <c r="AP365" s="1">
        <v>1627.85</v>
      </c>
      <c r="AQ365" s="1">
        <v>2603.9</v>
      </c>
      <c r="AR365" s="1">
        <v>8096.47</v>
      </c>
      <c r="AS365">
        <v>673.64</v>
      </c>
      <c r="AT365">
        <v>525.78</v>
      </c>
      <c r="AU365" s="1">
        <v>13527.65</v>
      </c>
      <c r="AV365" s="1">
        <v>9140.91</v>
      </c>
      <c r="AW365">
        <v>0.54859999999999998</v>
      </c>
      <c r="AX365" s="1">
        <v>4358.58</v>
      </c>
      <c r="AY365">
        <v>0.2616</v>
      </c>
      <c r="AZ365" s="1">
        <v>1236.19</v>
      </c>
      <c r="BA365">
        <v>7.4200000000000002E-2</v>
      </c>
      <c r="BB365" s="1">
        <v>1927.55</v>
      </c>
      <c r="BC365">
        <v>0.1157</v>
      </c>
      <c r="BD365" s="1">
        <v>16663.23</v>
      </c>
      <c r="BE365" s="1">
        <v>8403.9</v>
      </c>
      <c r="BF365">
        <v>2.7877999999999998</v>
      </c>
      <c r="BG365">
        <v>0.59019999999999995</v>
      </c>
      <c r="BH365">
        <v>0.27900000000000003</v>
      </c>
      <c r="BI365">
        <v>7.6799999999999993E-2</v>
      </c>
      <c r="BJ365">
        <v>3.9399999999999998E-2</v>
      </c>
      <c r="BK365">
        <v>1.46E-2</v>
      </c>
    </row>
    <row r="366" spans="1:63" x14ac:dyDescent="0.25">
      <c r="A366" t="s">
        <v>366</v>
      </c>
      <c r="B366">
        <v>46136</v>
      </c>
      <c r="C366">
        <v>7</v>
      </c>
      <c r="D366">
        <v>83.33</v>
      </c>
      <c r="E366">
        <v>583.32000000000005</v>
      </c>
      <c r="F366">
        <v>624.01</v>
      </c>
      <c r="G366">
        <v>0</v>
      </c>
      <c r="H366">
        <v>6.4000000000000003E-3</v>
      </c>
      <c r="I366">
        <v>3.2099999999999997E-2</v>
      </c>
      <c r="J366">
        <v>4.7999999999999996E-3</v>
      </c>
      <c r="K366">
        <v>3.0499999999999999E-2</v>
      </c>
      <c r="L366">
        <v>0.87</v>
      </c>
      <c r="M366">
        <v>5.62E-2</v>
      </c>
      <c r="N366">
        <v>1</v>
      </c>
      <c r="O366">
        <v>1.3899999999999999E-2</v>
      </c>
      <c r="P366">
        <v>0.18459999999999999</v>
      </c>
      <c r="Q366" s="1">
        <v>52852.03</v>
      </c>
      <c r="R366">
        <v>0.3115</v>
      </c>
      <c r="S366">
        <v>0.18029999999999999</v>
      </c>
      <c r="T366">
        <v>0.50819999999999999</v>
      </c>
      <c r="U366">
        <v>8</v>
      </c>
      <c r="V366" s="1">
        <v>70752.490000000005</v>
      </c>
      <c r="W366">
        <v>69.23</v>
      </c>
      <c r="X366" s="1">
        <v>95997.5</v>
      </c>
      <c r="Y366">
        <v>0.75309999999999999</v>
      </c>
      <c r="Z366">
        <v>0.16070000000000001</v>
      </c>
      <c r="AA366">
        <v>8.6199999999999999E-2</v>
      </c>
      <c r="AB366">
        <v>0.24690000000000001</v>
      </c>
      <c r="AC366">
        <v>96</v>
      </c>
      <c r="AD366" s="1">
        <v>2168.0100000000002</v>
      </c>
      <c r="AE366">
        <v>286.02999999999997</v>
      </c>
      <c r="AF366" s="1">
        <v>68294.31</v>
      </c>
      <c r="AG366">
        <v>27</v>
      </c>
      <c r="AH366" s="1">
        <v>29793</v>
      </c>
      <c r="AI366" s="1">
        <v>39557</v>
      </c>
      <c r="AJ366">
        <v>27.02</v>
      </c>
      <c r="AK366">
        <v>22.04</v>
      </c>
      <c r="AL366">
        <v>22.77</v>
      </c>
      <c r="AM366">
        <v>5.27</v>
      </c>
      <c r="AN366">
        <v>992.73</v>
      </c>
      <c r="AO366">
        <v>1.417</v>
      </c>
      <c r="AP366" s="1">
        <v>2375.29</v>
      </c>
      <c r="AQ366" s="1">
        <v>2908.75</v>
      </c>
      <c r="AR366" s="1">
        <v>8969.5</v>
      </c>
      <c r="AS366">
        <v>994.23</v>
      </c>
      <c r="AT366">
        <v>429.56</v>
      </c>
      <c r="AU366" s="1">
        <v>15677.34</v>
      </c>
      <c r="AV366" s="1">
        <v>10961.74</v>
      </c>
      <c r="AW366">
        <v>0.63039999999999996</v>
      </c>
      <c r="AX366" s="1">
        <v>2619</v>
      </c>
      <c r="AY366">
        <v>0.15060000000000001</v>
      </c>
      <c r="AZ366" s="1">
        <v>1560.3</v>
      </c>
      <c r="BA366">
        <v>8.9700000000000002E-2</v>
      </c>
      <c r="BB366" s="1">
        <v>2248.4</v>
      </c>
      <c r="BC366">
        <v>0.1293</v>
      </c>
      <c r="BD366" s="1">
        <v>17389.439999999999</v>
      </c>
      <c r="BE366" s="1">
        <v>11702.28</v>
      </c>
      <c r="BF366">
        <v>6.9775</v>
      </c>
      <c r="BG366">
        <v>0.51749999999999996</v>
      </c>
      <c r="BH366">
        <v>0.17130000000000001</v>
      </c>
      <c r="BI366">
        <v>0.2843</v>
      </c>
      <c r="BJ366">
        <v>1.7899999999999999E-2</v>
      </c>
      <c r="BK366">
        <v>8.9999999999999993E-3</v>
      </c>
    </row>
    <row r="367" spans="1:63" x14ac:dyDescent="0.25">
      <c r="A367" t="s">
        <v>367</v>
      </c>
      <c r="B367">
        <v>44487</v>
      </c>
      <c r="C367">
        <v>71</v>
      </c>
      <c r="D367">
        <v>44.22</v>
      </c>
      <c r="E367" s="1">
        <v>3139.52</v>
      </c>
      <c r="F367" s="1">
        <v>2948.57</v>
      </c>
      <c r="G367">
        <v>4.1000000000000003E-3</v>
      </c>
      <c r="H367">
        <v>1E-3</v>
      </c>
      <c r="I367">
        <v>1.09E-2</v>
      </c>
      <c r="J367">
        <v>0</v>
      </c>
      <c r="K367">
        <v>0.154</v>
      </c>
      <c r="L367">
        <v>0.80710000000000004</v>
      </c>
      <c r="M367">
        <v>2.3099999999999999E-2</v>
      </c>
      <c r="N367">
        <v>0.39900000000000002</v>
      </c>
      <c r="O367">
        <v>9.6799999999999997E-2</v>
      </c>
      <c r="P367">
        <v>0.1497</v>
      </c>
      <c r="Q367" s="1">
        <v>65062.35</v>
      </c>
      <c r="R367">
        <v>0.1206</v>
      </c>
      <c r="S367">
        <v>0.15579999999999999</v>
      </c>
      <c r="T367">
        <v>0.72360000000000002</v>
      </c>
      <c r="U367">
        <v>19</v>
      </c>
      <c r="V367" s="1">
        <v>86659.93</v>
      </c>
      <c r="W367">
        <v>159.13999999999999</v>
      </c>
      <c r="X367" s="1">
        <v>166718.07999999999</v>
      </c>
      <c r="Y367">
        <v>0.75590000000000002</v>
      </c>
      <c r="Z367">
        <v>0.19270000000000001</v>
      </c>
      <c r="AA367">
        <v>5.1400000000000001E-2</v>
      </c>
      <c r="AB367">
        <v>0.24410000000000001</v>
      </c>
      <c r="AC367">
        <v>166.72</v>
      </c>
      <c r="AD367" s="1">
        <v>5928.1</v>
      </c>
      <c r="AE367">
        <v>517.89</v>
      </c>
      <c r="AF367" s="1">
        <v>148079.85999999999</v>
      </c>
      <c r="AG367">
        <v>247</v>
      </c>
      <c r="AH367" s="1">
        <v>32784</v>
      </c>
      <c r="AI367" s="1">
        <v>54893</v>
      </c>
      <c r="AJ367">
        <v>54</v>
      </c>
      <c r="AK367">
        <v>33.630000000000003</v>
      </c>
      <c r="AL367">
        <v>38.18</v>
      </c>
      <c r="AM367">
        <v>4</v>
      </c>
      <c r="AN367">
        <v>0</v>
      </c>
      <c r="AO367">
        <v>1.2151000000000001</v>
      </c>
      <c r="AP367" s="1">
        <v>1460.79</v>
      </c>
      <c r="AQ367" s="1">
        <v>1584.13</v>
      </c>
      <c r="AR367" s="1">
        <v>7350.7</v>
      </c>
      <c r="AS367">
        <v>598.91</v>
      </c>
      <c r="AT367">
        <v>205.56</v>
      </c>
      <c r="AU367" s="1">
        <v>11200.09</v>
      </c>
      <c r="AV367" s="1">
        <v>5635.92</v>
      </c>
      <c r="AW367">
        <v>0.41660000000000003</v>
      </c>
      <c r="AX367" s="1">
        <v>5394.49</v>
      </c>
      <c r="AY367">
        <v>0.39879999999999999</v>
      </c>
      <c r="AZ367" s="1">
        <v>1324.69</v>
      </c>
      <c r="BA367">
        <v>9.7900000000000001E-2</v>
      </c>
      <c r="BB367" s="1">
        <v>1172.01</v>
      </c>
      <c r="BC367">
        <v>8.6599999999999996E-2</v>
      </c>
      <c r="BD367" s="1">
        <v>13527.11</v>
      </c>
      <c r="BE367" s="1">
        <v>3874.51</v>
      </c>
      <c r="BF367">
        <v>1.0993999999999999</v>
      </c>
      <c r="BG367">
        <v>0.60729999999999995</v>
      </c>
      <c r="BH367">
        <v>0.2475</v>
      </c>
      <c r="BI367">
        <v>0.1022</v>
      </c>
      <c r="BJ367">
        <v>0.03</v>
      </c>
      <c r="BK367">
        <v>1.2999999999999999E-2</v>
      </c>
    </row>
    <row r="368" spans="1:63" x14ac:dyDescent="0.25">
      <c r="A368" t="s">
        <v>368</v>
      </c>
      <c r="B368">
        <v>45559</v>
      </c>
      <c r="C368">
        <v>66</v>
      </c>
      <c r="D368">
        <v>30.52</v>
      </c>
      <c r="E368" s="1">
        <v>2014.28</v>
      </c>
      <c r="F368" s="1">
        <v>1943.75</v>
      </c>
      <c r="G368">
        <v>4.1000000000000003E-3</v>
      </c>
      <c r="H368">
        <v>5.0000000000000001E-4</v>
      </c>
      <c r="I368">
        <v>8.2000000000000007E-3</v>
      </c>
      <c r="J368">
        <v>5.0000000000000001E-4</v>
      </c>
      <c r="K368">
        <v>2.4199999999999999E-2</v>
      </c>
      <c r="L368">
        <v>0.93259999999999998</v>
      </c>
      <c r="M368">
        <v>2.9899999999999999E-2</v>
      </c>
      <c r="N368">
        <v>0.41110000000000002</v>
      </c>
      <c r="O368">
        <v>0</v>
      </c>
      <c r="P368">
        <v>0.1774</v>
      </c>
      <c r="Q368" s="1">
        <v>71095.39</v>
      </c>
      <c r="R368">
        <v>8.1500000000000003E-2</v>
      </c>
      <c r="S368">
        <v>0.1704</v>
      </c>
      <c r="T368">
        <v>0.74809999999999999</v>
      </c>
      <c r="U368">
        <v>12</v>
      </c>
      <c r="V368" s="1">
        <v>82178.97</v>
      </c>
      <c r="W368">
        <v>158.58000000000001</v>
      </c>
      <c r="X368" s="1">
        <v>235795.23</v>
      </c>
      <c r="Y368">
        <v>0.71279999999999999</v>
      </c>
      <c r="Z368">
        <v>0.1341</v>
      </c>
      <c r="AA368">
        <v>0.15310000000000001</v>
      </c>
      <c r="AB368">
        <v>0.28720000000000001</v>
      </c>
      <c r="AC368">
        <v>235.8</v>
      </c>
      <c r="AD368" s="1">
        <v>8000.27</v>
      </c>
      <c r="AE368">
        <v>452.54</v>
      </c>
      <c r="AF368" s="1">
        <v>237321.01</v>
      </c>
      <c r="AG368">
        <v>514</v>
      </c>
      <c r="AH368" s="1">
        <v>40517</v>
      </c>
      <c r="AI368" s="1">
        <v>77751</v>
      </c>
      <c r="AJ368">
        <v>47.25</v>
      </c>
      <c r="AK368">
        <v>30.52</v>
      </c>
      <c r="AL368">
        <v>36.81</v>
      </c>
      <c r="AM368">
        <v>3.5</v>
      </c>
      <c r="AN368">
        <v>0</v>
      </c>
      <c r="AO368">
        <v>0.62880000000000003</v>
      </c>
      <c r="AP368" s="1">
        <v>1515.07</v>
      </c>
      <c r="AQ368" s="1">
        <v>2650.57</v>
      </c>
      <c r="AR368" s="1">
        <v>8152.01</v>
      </c>
      <c r="AS368">
        <v>792.82</v>
      </c>
      <c r="AT368">
        <v>113.34</v>
      </c>
      <c r="AU368" s="1">
        <v>13223.8</v>
      </c>
      <c r="AV368" s="1">
        <v>6902.89</v>
      </c>
      <c r="AW368">
        <v>0.46870000000000001</v>
      </c>
      <c r="AX368" s="1">
        <v>5295.39</v>
      </c>
      <c r="AY368">
        <v>0.35959999999999998</v>
      </c>
      <c r="AZ368">
        <v>982.94</v>
      </c>
      <c r="BA368">
        <v>6.6699999999999995E-2</v>
      </c>
      <c r="BB368" s="1">
        <v>1545.65</v>
      </c>
      <c r="BC368">
        <v>0.105</v>
      </c>
      <c r="BD368" s="1">
        <v>14726.87</v>
      </c>
      <c r="BE368" s="1">
        <v>2786.21</v>
      </c>
      <c r="BF368">
        <v>0.47460000000000002</v>
      </c>
      <c r="BG368">
        <v>0.54579999999999995</v>
      </c>
      <c r="BH368">
        <v>0.25969999999999999</v>
      </c>
      <c r="BI368">
        <v>0.15740000000000001</v>
      </c>
      <c r="BJ368">
        <v>2.7300000000000001E-2</v>
      </c>
      <c r="BK368">
        <v>9.7999999999999997E-3</v>
      </c>
    </row>
    <row r="369" spans="1:63" x14ac:dyDescent="0.25">
      <c r="A369" t="s">
        <v>369</v>
      </c>
      <c r="B369">
        <v>49718</v>
      </c>
      <c r="C369">
        <v>39</v>
      </c>
      <c r="D369">
        <v>7.94</v>
      </c>
      <c r="E369">
        <v>309.47000000000003</v>
      </c>
      <c r="F369">
        <v>396.94</v>
      </c>
      <c r="G369">
        <v>0</v>
      </c>
      <c r="H369">
        <v>2.5000000000000001E-3</v>
      </c>
      <c r="I369">
        <v>0</v>
      </c>
      <c r="J369">
        <v>0</v>
      </c>
      <c r="K369">
        <v>3.0200000000000001E-2</v>
      </c>
      <c r="L369">
        <v>0.95469999999999999</v>
      </c>
      <c r="M369">
        <v>1.26E-2</v>
      </c>
      <c r="N369">
        <v>0.17019999999999999</v>
      </c>
      <c r="O369">
        <v>0</v>
      </c>
      <c r="P369">
        <v>0.13420000000000001</v>
      </c>
      <c r="Q369" s="1">
        <v>61900.84</v>
      </c>
      <c r="R369">
        <v>2.9399999999999999E-2</v>
      </c>
      <c r="S369">
        <v>0.2059</v>
      </c>
      <c r="T369">
        <v>0.76470000000000005</v>
      </c>
      <c r="U369">
        <v>4</v>
      </c>
      <c r="V369" s="1">
        <v>86254</v>
      </c>
      <c r="W369">
        <v>75.77</v>
      </c>
      <c r="X369" s="1">
        <v>183257.12</v>
      </c>
      <c r="Y369">
        <v>0.82589999999999997</v>
      </c>
      <c r="Z369">
        <v>2.9499999999999998E-2</v>
      </c>
      <c r="AA369">
        <v>0.14460000000000001</v>
      </c>
      <c r="AB369">
        <v>0.1741</v>
      </c>
      <c r="AC369">
        <v>183.26</v>
      </c>
      <c r="AD369" s="1">
        <v>4824.1400000000003</v>
      </c>
      <c r="AE369">
        <v>487.13</v>
      </c>
      <c r="AF369" s="1">
        <v>133880.92000000001</v>
      </c>
      <c r="AG369">
        <v>182</v>
      </c>
      <c r="AH369" s="1">
        <v>40555</v>
      </c>
      <c r="AI369" s="1">
        <v>59678</v>
      </c>
      <c r="AJ369">
        <v>39.1</v>
      </c>
      <c r="AK369">
        <v>23.95</v>
      </c>
      <c r="AL369">
        <v>30.23</v>
      </c>
      <c r="AM369">
        <v>4.5</v>
      </c>
      <c r="AN369" s="1">
        <v>2582.4699999999998</v>
      </c>
      <c r="AO369">
        <v>1.5192000000000001</v>
      </c>
      <c r="AP369" s="1">
        <v>1808.22</v>
      </c>
      <c r="AQ369" s="1">
        <v>2270.04</v>
      </c>
      <c r="AR369" s="1">
        <v>7683.86</v>
      </c>
      <c r="AS369">
        <v>573.48</v>
      </c>
      <c r="AT369">
        <v>600.9</v>
      </c>
      <c r="AU369" s="1">
        <v>12936.52</v>
      </c>
      <c r="AV369" s="1">
        <v>6660.92</v>
      </c>
      <c r="AW369">
        <v>0.41639999999999999</v>
      </c>
      <c r="AX369" s="1">
        <v>5231.88</v>
      </c>
      <c r="AY369">
        <v>0.3271</v>
      </c>
      <c r="AZ369" s="1">
        <v>2959.44</v>
      </c>
      <c r="BA369">
        <v>0.185</v>
      </c>
      <c r="BB369" s="1">
        <v>1142.79</v>
      </c>
      <c r="BC369">
        <v>7.1400000000000005E-2</v>
      </c>
      <c r="BD369" s="1">
        <v>15995.03</v>
      </c>
      <c r="BE369" s="1">
        <v>9296.39</v>
      </c>
      <c r="BF369">
        <v>2.5367000000000002</v>
      </c>
      <c r="BG369">
        <v>0.5998</v>
      </c>
      <c r="BH369">
        <v>0.20319999999999999</v>
      </c>
      <c r="BI369">
        <v>0.14710000000000001</v>
      </c>
      <c r="BJ369">
        <v>3.6400000000000002E-2</v>
      </c>
      <c r="BK369">
        <v>1.35E-2</v>
      </c>
    </row>
    <row r="370" spans="1:63" x14ac:dyDescent="0.25">
      <c r="A370" t="s">
        <v>370</v>
      </c>
      <c r="B370">
        <v>44453</v>
      </c>
      <c r="C370">
        <v>24</v>
      </c>
      <c r="D370">
        <v>282.93</v>
      </c>
      <c r="E370" s="1">
        <v>6790.2</v>
      </c>
      <c r="F370" s="1">
        <v>6107.19</v>
      </c>
      <c r="G370">
        <v>4.4000000000000003E-3</v>
      </c>
      <c r="H370">
        <v>2.0000000000000001E-4</v>
      </c>
      <c r="I370">
        <v>3.6799999999999999E-2</v>
      </c>
      <c r="J370">
        <v>1E-3</v>
      </c>
      <c r="K370">
        <v>2.47E-2</v>
      </c>
      <c r="L370">
        <v>0.83379999999999999</v>
      </c>
      <c r="M370">
        <v>9.9099999999999994E-2</v>
      </c>
      <c r="N370">
        <v>0.62219999999999998</v>
      </c>
      <c r="O370">
        <v>3.7000000000000002E-3</v>
      </c>
      <c r="P370">
        <v>0.2409</v>
      </c>
      <c r="Q370" s="1">
        <v>59504.79</v>
      </c>
      <c r="R370">
        <v>0.2349</v>
      </c>
      <c r="S370">
        <v>0.27589999999999998</v>
      </c>
      <c r="T370">
        <v>0.48920000000000002</v>
      </c>
      <c r="U370">
        <v>34</v>
      </c>
      <c r="V370" s="1">
        <v>94175.24</v>
      </c>
      <c r="W370">
        <v>196.4</v>
      </c>
      <c r="X370" s="1">
        <v>144788.46</v>
      </c>
      <c r="Y370">
        <v>0.7389</v>
      </c>
      <c r="Z370">
        <v>0.21479999999999999</v>
      </c>
      <c r="AA370">
        <v>4.6399999999999997E-2</v>
      </c>
      <c r="AB370">
        <v>0.2611</v>
      </c>
      <c r="AC370">
        <v>144.79</v>
      </c>
      <c r="AD370" s="1">
        <v>4133.4399999999996</v>
      </c>
      <c r="AE370">
        <v>529.27</v>
      </c>
      <c r="AF370" s="1">
        <v>116343.62</v>
      </c>
      <c r="AG370">
        <v>123</v>
      </c>
      <c r="AH370" s="1">
        <v>30359</v>
      </c>
      <c r="AI370" s="1">
        <v>45688</v>
      </c>
      <c r="AJ370">
        <v>35.6</v>
      </c>
      <c r="AK370">
        <v>28.1</v>
      </c>
      <c r="AL370">
        <v>28.57</v>
      </c>
      <c r="AM370">
        <v>4.0999999999999996</v>
      </c>
      <c r="AN370" s="1">
        <v>1439.34</v>
      </c>
      <c r="AO370">
        <v>1.4844999999999999</v>
      </c>
      <c r="AP370" s="1">
        <v>1383.38</v>
      </c>
      <c r="AQ370" s="1">
        <v>2025.89</v>
      </c>
      <c r="AR370" s="1">
        <v>7949.53</v>
      </c>
      <c r="AS370">
        <v>815.7</v>
      </c>
      <c r="AT370">
        <v>660.93</v>
      </c>
      <c r="AU370" s="1">
        <v>12835.43</v>
      </c>
      <c r="AV370" s="1">
        <v>7472.12</v>
      </c>
      <c r="AW370">
        <v>0.50170000000000003</v>
      </c>
      <c r="AX370" s="1">
        <v>5262.15</v>
      </c>
      <c r="AY370">
        <v>0.3533</v>
      </c>
      <c r="AZ370">
        <v>530.86</v>
      </c>
      <c r="BA370">
        <v>3.56E-2</v>
      </c>
      <c r="BB370" s="1">
        <v>1629.91</v>
      </c>
      <c r="BC370">
        <v>0.1094</v>
      </c>
      <c r="BD370" s="1">
        <v>14895.04</v>
      </c>
      <c r="BE370" s="1">
        <v>4980.1099999999997</v>
      </c>
      <c r="BF370">
        <v>1.8594999999999999</v>
      </c>
      <c r="BG370">
        <v>0.60499999999999998</v>
      </c>
      <c r="BH370">
        <v>0.23280000000000001</v>
      </c>
      <c r="BI370">
        <v>0.12470000000000001</v>
      </c>
      <c r="BJ370">
        <v>2.9700000000000001E-2</v>
      </c>
      <c r="BK370">
        <v>7.7999999999999996E-3</v>
      </c>
    </row>
    <row r="371" spans="1:63" x14ac:dyDescent="0.25">
      <c r="A371" t="s">
        <v>371</v>
      </c>
      <c r="B371">
        <v>47217</v>
      </c>
      <c r="C371" t="s">
        <v>627</v>
      </c>
      <c r="D371" t="s">
        <v>627</v>
      </c>
      <c r="E371" t="s">
        <v>627</v>
      </c>
      <c r="F371" t="s">
        <v>627</v>
      </c>
      <c r="G371" t="s">
        <v>627</v>
      </c>
      <c r="H371" t="s">
        <v>627</v>
      </c>
      <c r="I371" t="s">
        <v>627</v>
      </c>
      <c r="J371" t="s">
        <v>627</v>
      </c>
      <c r="K371" t="s">
        <v>627</v>
      </c>
      <c r="L371" t="s">
        <v>627</v>
      </c>
      <c r="M371" t="s">
        <v>627</v>
      </c>
      <c r="N371" t="s">
        <v>627</v>
      </c>
      <c r="O371" t="s">
        <v>627</v>
      </c>
      <c r="P371" t="s">
        <v>627</v>
      </c>
      <c r="Q371" t="s">
        <v>627</v>
      </c>
      <c r="R371" t="s">
        <v>627</v>
      </c>
      <c r="S371" t="s">
        <v>627</v>
      </c>
      <c r="T371" t="s">
        <v>627</v>
      </c>
      <c r="U371" t="s">
        <v>627</v>
      </c>
      <c r="V371" t="s">
        <v>627</v>
      </c>
      <c r="W371" t="s">
        <v>627</v>
      </c>
      <c r="X371" t="s">
        <v>627</v>
      </c>
      <c r="Y371" t="s">
        <v>627</v>
      </c>
      <c r="Z371" t="s">
        <v>627</v>
      </c>
      <c r="AA371" t="s">
        <v>627</v>
      </c>
      <c r="AB371" t="s">
        <v>627</v>
      </c>
      <c r="AC371" t="s">
        <v>627</v>
      </c>
      <c r="AD371" t="s">
        <v>627</v>
      </c>
      <c r="AE371" t="s">
        <v>627</v>
      </c>
      <c r="AF371" t="s">
        <v>627</v>
      </c>
      <c r="AG371" t="s">
        <v>627</v>
      </c>
      <c r="AH371" s="1" t="s">
        <v>627</v>
      </c>
      <c r="AI371" s="1" t="s">
        <v>627</v>
      </c>
      <c r="AJ371" t="s">
        <v>627</v>
      </c>
      <c r="AK371" t="s">
        <v>627</v>
      </c>
      <c r="AL371" t="s">
        <v>627</v>
      </c>
      <c r="AM371" t="s">
        <v>627</v>
      </c>
      <c r="AN371" t="s">
        <v>627</v>
      </c>
      <c r="AO371" t="s">
        <v>627</v>
      </c>
      <c r="AP371" t="s">
        <v>627</v>
      </c>
      <c r="AQ371" t="s">
        <v>627</v>
      </c>
      <c r="AR371" t="s">
        <v>627</v>
      </c>
      <c r="AS371" t="s">
        <v>627</v>
      </c>
      <c r="AT371" t="s">
        <v>627</v>
      </c>
      <c r="AU371" t="s">
        <v>627</v>
      </c>
      <c r="AV371" t="s">
        <v>627</v>
      </c>
      <c r="AW371" t="s">
        <v>627</v>
      </c>
      <c r="AX371" t="s">
        <v>627</v>
      </c>
      <c r="AY371" t="s">
        <v>627</v>
      </c>
      <c r="AZ371" t="s">
        <v>627</v>
      </c>
      <c r="BA371" t="s">
        <v>627</v>
      </c>
      <c r="BB371" t="s">
        <v>627</v>
      </c>
      <c r="BC371" t="s">
        <v>627</v>
      </c>
      <c r="BD371" t="s">
        <v>627</v>
      </c>
      <c r="BE371" t="s">
        <v>627</v>
      </c>
      <c r="BF371" t="s">
        <v>627</v>
      </c>
      <c r="BG371" t="s">
        <v>627</v>
      </c>
      <c r="BH371" t="s">
        <v>627</v>
      </c>
      <c r="BI371" t="s">
        <v>627</v>
      </c>
      <c r="BJ371" t="s">
        <v>627</v>
      </c>
      <c r="BK371" t="s">
        <v>627</v>
      </c>
    </row>
    <row r="372" spans="1:63" x14ac:dyDescent="0.25">
      <c r="A372" t="s">
        <v>372</v>
      </c>
      <c r="B372">
        <v>45542</v>
      </c>
      <c r="C372">
        <v>79</v>
      </c>
      <c r="D372">
        <v>11.55</v>
      </c>
      <c r="E372">
        <v>912.75</v>
      </c>
      <c r="F372">
        <v>871.83</v>
      </c>
      <c r="G372">
        <v>3.3999999999999998E-3</v>
      </c>
      <c r="H372">
        <v>1.1000000000000001E-3</v>
      </c>
      <c r="I372">
        <v>1.26E-2</v>
      </c>
      <c r="J372">
        <v>0</v>
      </c>
      <c r="K372">
        <v>2.18E-2</v>
      </c>
      <c r="L372">
        <v>0.92549999999999999</v>
      </c>
      <c r="M372">
        <v>3.56E-2</v>
      </c>
      <c r="N372">
        <v>0.66400000000000003</v>
      </c>
      <c r="O372">
        <v>7.6E-3</v>
      </c>
      <c r="P372">
        <v>0.2054</v>
      </c>
      <c r="Q372" s="1">
        <v>54075.37</v>
      </c>
      <c r="R372">
        <v>0.15790000000000001</v>
      </c>
      <c r="S372">
        <v>0.22370000000000001</v>
      </c>
      <c r="T372">
        <v>0.61839999999999995</v>
      </c>
      <c r="U372">
        <v>11</v>
      </c>
      <c r="V372" s="1">
        <v>80453</v>
      </c>
      <c r="W372">
        <v>79.14</v>
      </c>
      <c r="X372" s="1">
        <v>152361.35</v>
      </c>
      <c r="Y372">
        <v>0.625</v>
      </c>
      <c r="Z372">
        <v>0.14560000000000001</v>
      </c>
      <c r="AA372">
        <v>0.2293</v>
      </c>
      <c r="AB372">
        <v>0.375</v>
      </c>
      <c r="AC372">
        <v>152.36000000000001</v>
      </c>
      <c r="AD372" s="1">
        <v>5209.05</v>
      </c>
      <c r="AE372">
        <v>412.95</v>
      </c>
      <c r="AF372" s="1">
        <v>125694.52</v>
      </c>
      <c r="AG372">
        <v>148</v>
      </c>
      <c r="AH372" s="1">
        <v>29745</v>
      </c>
      <c r="AI372" s="1">
        <v>43600</v>
      </c>
      <c r="AJ372">
        <v>50.9</v>
      </c>
      <c r="AK372">
        <v>27.5</v>
      </c>
      <c r="AL372">
        <v>36.57</v>
      </c>
      <c r="AM372">
        <v>4.7</v>
      </c>
      <c r="AN372">
        <v>0</v>
      </c>
      <c r="AO372">
        <v>1.1727000000000001</v>
      </c>
      <c r="AP372" s="1">
        <v>2450.63</v>
      </c>
      <c r="AQ372" s="1">
        <v>3214.57</v>
      </c>
      <c r="AR372" s="1">
        <v>8092.42</v>
      </c>
      <c r="AS372">
        <v>492.12</v>
      </c>
      <c r="AT372">
        <v>276.89</v>
      </c>
      <c r="AU372" s="1">
        <v>14526.62</v>
      </c>
      <c r="AV372" s="1">
        <v>9910.27</v>
      </c>
      <c r="AW372">
        <v>0.54300000000000004</v>
      </c>
      <c r="AX372" s="1">
        <v>4689.33</v>
      </c>
      <c r="AY372">
        <v>0.25690000000000002</v>
      </c>
      <c r="AZ372" s="1">
        <v>1711.77</v>
      </c>
      <c r="BA372">
        <v>9.3799999999999994E-2</v>
      </c>
      <c r="BB372" s="1">
        <v>1940.35</v>
      </c>
      <c r="BC372">
        <v>0.10630000000000001</v>
      </c>
      <c r="BD372" s="1">
        <v>18251.72</v>
      </c>
      <c r="BE372" s="1">
        <v>8501.98</v>
      </c>
      <c r="BF372">
        <v>3.9197000000000002</v>
      </c>
      <c r="BG372">
        <v>0.54620000000000002</v>
      </c>
      <c r="BH372">
        <v>0.2702</v>
      </c>
      <c r="BI372">
        <v>0.13539999999999999</v>
      </c>
      <c r="BJ372">
        <v>2.93E-2</v>
      </c>
      <c r="BK372">
        <v>1.89E-2</v>
      </c>
    </row>
    <row r="373" spans="1:63" x14ac:dyDescent="0.25">
      <c r="A373" t="s">
        <v>373</v>
      </c>
      <c r="B373">
        <v>45567</v>
      </c>
      <c r="C373">
        <v>22</v>
      </c>
      <c r="D373">
        <v>49.59</v>
      </c>
      <c r="E373" s="1">
        <v>1091.08</v>
      </c>
      <c r="F373">
        <v>903.86</v>
      </c>
      <c r="G373">
        <v>1.1000000000000001E-3</v>
      </c>
      <c r="H373">
        <v>1.1000000000000001E-3</v>
      </c>
      <c r="I373">
        <v>5.4999999999999997E-3</v>
      </c>
      <c r="J373">
        <v>0</v>
      </c>
      <c r="K373">
        <v>1.66E-2</v>
      </c>
      <c r="L373">
        <v>0.92479999999999996</v>
      </c>
      <c r="M373">
        <v>5.0900000000000001E-2</v>
      </c>
      <c r="N373">
        <v>0.58450000000000002</v>
      </c>
      <c r="O373">
        <v>0</v>
      </c>
      <c r="P373">
        <v>0.1807</v>
      </c>
      <c r="Q373" s="1">
        <v>54644.17</v>
      </c>
      <c r="R373">
        <v>0.28299999999999997</v>
      </c>
      <c r="S373">
        <v>0.22639999999999999</v>
      </c>
      <c r="T373">
        <v>0.49059999999999998</v>
      </c>
      <c r="U373">
        <v>10</v>
      </c>
      <c r="V373" s="1">
        <v>56795.47</v>
      </c>
      <c r="W373">
        <v>104.51</v>
      </c>
      <c r="X373" s="1">
        <v>122813.98</v>
      </c>
      <c r="Y373">
        <v>0.84160000000000001</v>
      </c>
      <c r="Z373">
        <v>0.1321</v>
      </c>
      <c r="AA373">
        <v>2.63E-2</v>
      </c>
      <c r="AB373">
        <v>0.15840000000000001</v>
      </c>
      <c r="AC373">
        <v>122.81</v>
      </c>
      <c r="AD373" s="1">
        <v>4014.67</v>
      </c>
      <c r="AE373">
        <v>510.63</v>
      </c>
      <c r="AF373" s="1">
        <v>112825.34</v>
      </c>
      <c r="AG373">
        <v>112</v>
      </c>
      <c r="AH373" s="1">
        <v>31655</v>
      </c>
      <c r="AI373" s="1">
        <v>45939</v>
      </c>
      <c r="AJ373">
        <v>42.65</v>
      </c>
      <c r="AK373">
        <v>32.15</v>
      </c>
      <c r="AL373">
        <v>34.14</v>
      </c>
      <c r="AM373">
        <v>5.0999999999999996</v>
      </c>
      <c r="AN373">
        <v>0</v>
      </c>
      <c r="AO373">
        <v>0.9224</v>
      </c>
      <c r="AP373" s="1">
        <v>2070.15</v>
      </c>
      <c r="AQ373" s="1">
        <v>2500.4699999999998</v>
      </c>
      <c r="AR373" s="1">
        <v>6657.84</v>
      </c>
      <c r="AS373">
        <v>940.57</v>
      </c>
      <c r="AT373">
        <v>192.57</v>
      </c>
      <c r="AU373" s="1">
        <v>12361.6</v>
      </c>
      <c r="AV373" s="1">
        <v>9780.73</v>
      </c>
      <c r="AW373">
        <v>0.626</v>
      </c>
      <c r="AX373" s="1">
        <v>3808.21</v>
      </c>
      <c r="AY373">
        <v>0.2437</v>
      </c>
      <c r="AZ373">
        <v>790.7</v>
      </c>
      <c r="BA373">
        <v>5.0599999999999999E-2</v>
      </c>
      <c r="BB373" s="1">
        <v>1244.01</v>
      </c>
      <c r="BC373">
        <v>7.9600000000000004E-2</v>
      </c>
      <c r="BD373" s="1">
        <v>15623.65</v>
      </c>
      <c r="BE373" s="1">
        <v>5637.18</v>
      </c>
      <c r="BF373">
        <v>1.7670999999999999</v>
      </c>
      <c r="BG373">
        <v>0.51590000000000003</v>
      </c>
      <c r="BH373">
        <v>0.21690000000000001</v>
      </c>
      <c r="BI373">
        <v>0.2228</v>
      </c>
      <c r="BJ373">
        <v>3.1199999999999999E-2</v>
      </c>
      <c r="BK373">
        <v>1.32E-2</v>
      </c>
    </row>
    <row r="374" spans="1:63" x14ac:dyDescent="0.25">
      <c r="A374" t="s">
        <v>374</v>
      </c>
      <c r="B374">
        <v>48637</v>
      </c>
      <c r="C374">
        <v>40</v>
      </c>
      <c r="D374">
        <v>12.42</v>
      </c>
      <c r="E374">
        <v>496.61</v>
      </c>
      <c r="F374">
        <v>552.35</v>
      </c>
      <c r="G374">
        <v>0</v>
      </c>
      <c r="H374">
        <v>0</v>
      </c>
      <c r="I374">
        <v>1.09E-2</v>
      </c>
      <c r="J374">
        <v>0</v>
      </c>
      <c r="K374">
        <v>1.2699999999999999E-2</v>
      </c>
      <c r="L374">
        <v>0.95650000000000002</v>
      </c>
      <c r="M374">
        <v>1.9900000000000001E-2</v>
      </c>
      <c r="N374">
        <v>0.16969999999999999</v>
      </c>
      <c r="O374">
        <v>4.3E-3</v>
      </c>
      <c r="P374">
        <v>6.3899999999999998E-2</v>
      </c>
      <c r="Q374" s="1">
        <v>52770.77</v>
      </c>
      <c r="R374">
        <v>0.2286</v>
      </c>
      <c r="S374">
        <v>0.2286</v>
      </c>
      <c r="T374">
        <v>0.54290000000000005</v>
      </c>
      <c r="U374">
        <v>4</v>
      </c>
      <c r="V374" s="1">
        <v>97316.95</v>
      </c>
      <c r="W374">
        <v>115.29</v>
      </c>
      <c r="X374" s="1">
        <v>176932.02</v>
      </c>
      <c r="Y374">
        <v>0.95760000000000001</v>
      </c>
      <c r="Z374">
        <v>1.72E-2</v>
      </c>
      <c r="AA374">
        <v>2.52E-2</v>
      </c>
      <c r="AB374">
        <v>4.24E-2</v>
      </c>
      <c r="AC374">
        <v>176.93</v>
      </c>
      <c r="AD374" s="1">
        <v>4243.7700000000004</v>
      </c>
      <c r="AE374">
        <v>618.72</v>
      </c>
      <c r="AF374" s="1">
        <v>139433.07</v>
      </c>
      <c r="AG374">
        <v>215</v>
      </c>
      <c r="AH374" s="1">
        <v>41328</v>
      </c>
      <c r="AI374" s="1">
        <v>63428</v>
      </c>
      <c r="AJ374">
        <v>42.19</v>
      </c>
      <c r="AK374">
        <v>23.47</v>
      </c>
      <c r="AL374">
        <v>25.98</v>
      </c>
      <c r="AM374">
        <v>5.7</v>
      </c>
      <c r="AN374" s="1">
        <v>3447.29</v>
      </c>
      <c r="AO374">
        <v>1.6028</v>
      </c>
      <c r="AP374" s="1">
        <v>2089.69</v>
      </c>
      <c r="AQ374" s="1">
        <v>2234.16</v>
      </c>
      <c r="AR374" s="1">
        <v>8600.9500000000007</v>
      </c>
      <c r="AS374">
        <v>367.91</v>
      </c>
      <c r="AT374">
        <v>301.12</v>
      </c>
      <c r="AU374" s="1">
        <v>13593.83</v>
      </c>
      <c r="AV374" s="1">
        <v>6557.1</v>
      </c>
      <c r="AW374">
        <v>0.41120000000000001</v>
      </c>
      <c r="AX374" s="1">
        <v>6009.4</v>
      </c>
      <c r="AY374">
        <v>0.37690000000000001</v>
      </c>
      <c r="AZ374" s="1">
        <v>2492.21</v>
      </c>
      <c r="BA374">
        <v>0.15629999999999999</v>
      </c>
      <c r="BB374">
        <v>886.9</v>
      </c>
      <c r="BC374">
        <v>5.5599999999999997E-2</v>
      </c>
      <c r="BD374" s="1">
        <v>15945.61</v>
      </c>
      <c r="BE374" s="1">
        <v>8061.87</v>
      </c>
      <c r="BF374">
        <v>1.9103000000000001</v>
      </c>
      <c r="BG374">
        <v>0.5504</v>
      </c>
      <c r="BH374">
        <v>0.25969999999999999</v>
      </c>
      <c r="BI374">
        <v>9.1499999999999998E-2</v>
      </c>
      <c r="BJ374">
        <v>4.2200000000000001E-2</v>
      </c>
      <c r="BK374">
        <v>5.6300000000000003E-2</v>
      </c>
    </row>
    <row r="375" spans="1:63" x14ac:dyDescent="0.25">
      <c r="A375" t="s">
        <v>375</v>
      </c>
      <c r="B375">
        <v>44495</v>
      </c>
      <c r="C375">
        <v>9</v>
      </c>
      <c r="D375">
        <v>262.75</v>
      </c>
      <c r="E375" s="1">
        <v>2364.75</v>
      </c>
      <c r="F375" s="1">
        <v>2012.47</v>
      </c>
      <c r="G375">
        <v>4.4999999999999997E-3</v>
      </c>
      <c r="H375">
        <v>5.0000000000000001E-4</v>
      </c>
      <c r="I375">
        <v>4.87E-2</v>
      </c>
      <c r="J375">
        <v>2E-3</v>
      </c>
      <c r="K375">
        <v>3.73E-2</v>
      </c>
      <c r="L375">
        <v>0.81710000000000005</v>
      </c>
      <c r="M375">
        <v>0.09</v>
      </c>
      <c r="N375">
        <v>0.76570000000000005</v>
      </c>
      <c r="O375">
        <v>1.6999999999999999E-3</v>
      </c>
      <c r="P375">
        <v>0.14319999999999999</v>
      </c>
      <c r="Q375" s="1">
        <v>57694.33</v>
      </c>
      <c r="R375">
        <v>0.10929999999999999</v>
      </c>
      <c r="S375">
        <v>0.1585</v>
      </c>
      <c r="T375">
        <v>0.73219999999999996</v>
      </c>
      <c r="U375">
        <v>12</v>
      </c>
      <c r="V375" s="1">
        <v>86370.46</v>
      </c>
      <c r="W375">
        <v>192.92</v>
      </c>
      <c r="X375" s="1">
        <v>99064.51</v>
      </c>
      <c r="Y375">
        <v>0.77810000000000001</v>
      </c>
      <c r="Z375">
        <v>0.20699999999999999</v>
      </c>
      <c r="AA375">
        <v>1.49E-2</v>
      </c>
      <c r="AB375">
        <v>0.22189999999999999</v>
      </c>
      <c r="AC375">
        <v>99.06</v>
      </c>
      <c r="AD375" s="1">
        <v>3590.8</v>
      </c>
      <c r="AE375">
        <v>583.41999999999996</v>
      </c>
      <c r="AF375" s="1">
        <v>85947.28</v>
      </c>
      <c r="AG375">
        <v>52</v>
      </c>
      <c r="AH375" s="1">
        <v>27454</v>
      </c>
      <c r="AI375" s="1">
        <v>40903</v>
      </c>
      <c r="AJ375">
        <v>50.45</v>
      </c>
      <c r="AK375">
        <v>34.89</v>
      </c>
      <c r="AL375">
        <v>40.33</v>
      </c>
      <c r="AM375">
        <v>5.7</v>
      </c>
      <c r="AN375">
        <v>0</v>
      </c>
      <c r="AO375">
        <v>0.96409999999999996</v>
      </c>
      <c r="AP375" s="1">
        <v>1975.3</v>
      </c>
      <c r="AQ375" s="1">
        <v>2183.2600000000002</v>
      </c>
      <c r="AR375" s="1">
        <v>7130.63</v>
      </c>
      <c r="AS375">
        <v>776.99</v>
      </c>
      <c r="AT375">
        <v>270.11</v>
      </c>
      <c r="AU375" s="1">
        <v>12336.3</v>
      </c>
      <c r="AV375" s="1">
        <v>9684.52</v>
      </c>
      <c r="AW375">
        <v>0.6028</v>
      </c>
      <c r="AX375" s="1">
        <v>3573.14</v>
      </c>
      <c r="AY375">
        <v>0.22239999999999999</v>
      </c>
      <c r="AZ375">
        <v>945.02</v>
      </c>
      <c r="BA375">
        <v>5.8799999999999998E-2</v>
      </c>
      <c r="BB375" s="1">
        <v>1862.32</v>
      </c>
      <c r="BC375">
        <v>0.1159</v>
      </c>
      <c r="BD375" s="1">
        <v>16065</v>
      </c>
      <c r="BE375" s="1">
        <v>6203.76</v>
      </c>
      <c r="BF375">
        <v>2.5356000000000001</v>
      </c>
      <c r="BG375">
        <v>0.53149999999999997</v>
      </c>
      <c r="BH375">
        <v>0.2399</v>
      </c>
      <c r="BI375">
        <v>0.19620000000000001</v>
      </c>
      <c r="BJ375">
        <v>1.6299999999999999E-2</v>
      </c>
      <c r="BK375">
        <v>1.61E-2</v>
      </c>
    </row>
    <row r="376" spans="1:63" x14ac:dyDescent="0.25">
      <c r="A376" t="s">
        <v>376</v>
      </c>
      <c r="B376">
        <v>48900</v>
      </c>
      <c r="C376">
        <v>238</v>
      </c>
      <c r="D376">
        <v>3.61</v>
      </c>
      <c r="E376">
        <v>860.2</v>
      </c>
      <c r="F376">
        <v>919.01</v>
      </c>
      <c r="G376">
        <v>0</v>
      </c>
      <c r="H376">
        <v>0</v>
      </c>
      <c r="I376">
        <v>1.1000000000000001E-3</v>
      </c>
      <c r="J376">
        <v>1.1000000000000001E-3</v>
      </c>
      <c r="K376">
        <v>7.6E-3</v>
      </c>
      <c r="L376">
        <v>0.97499999999999998</v>
      </c>
      <c r="M376">
        <v>1.52E-2</v>
      </c>
      <c r="N376">
        <v>0.3962</v>
      </c>
      <c r="O376">
        <v>0</v>
      </c>
      <c r="P376">
        <v>0.15579999999999999</v>
      </c>
      <c r="Q376" s="1">
        <v>64377.11</v>
      </c>
      <c r="R376">
        <v>0.14080000000000001</v>
      </c>
      <c r="S376">
        <v>0.2394</v>
      </c>
      <c r="T376">
        <v>0.61970000000000003</v>
      </c>
      <c r="U376">
        <v>9</v>
      </c>
      <c r="V376" s="1">
        <v>80451.44</v>
      </c>
      <c r="W376">
        <v>91.49</v>
      </c>
      <c r="X376" s="1">
        <v>844266.05</v>
      </c>
      <c r="Y376">
        <v>0.20250000000000001</v>
      </c>
      <c r="Z376">
        <v>9.1800000000000007E-2</v>
      </c>
      <c r="AA376">
        <v>0.70569999999999999</v>
      </c>
      <c r="AB376">
        <v>0.79749999999999999</v>
      </c>
      <c r="AC376">
        <v>844.27</v>
      </c>
      <c r="AD376" s="1">
        <v>25956.09</v>
      </c>
      <c r="AE376">
        <v>423.19</v>
      </c>
      <c r="AF376" s="1">
        <v>533612.04</v>
      </c>
      <c r="AG376">
        <v>604</v>
      </c>
      <c r="AH376" s="1">
        <v>34841</v>
      </c>
      <c r="AI376" s="1">
        <v>59592</v>
      </c>
      <c r="AJ376">
        <v>33.630000000000003</v>
      </c>
      <c r="AK376">
        <v>21.95</v>
      </c>
      <c r="AL376">
        <v>27.95</v>
      </c>
      <c r="AM376">
        <v>4.7</v>
      </c>
      <c r="AN376">
        <v>0</v>
      </c>
      <c r="AO376">
        <v>0.89510000000000001</v>
      </c>
      <c r="AP376" s="1">
        <v>2557.11</v>
      </c>
      <c r="AQ376" s="1">
        <v>7523.95</v>
      </c>
      <c r="AR376" s="1">
        <v>8970.18</v>
      </c>
      <c r="AS376">
        <v>966.74</v>
      </c>
      <c r="AT376">
        <v>469.38</v>
      </c>
      <c r="AU376" s="1">
        <v>20487.36</v>
      </c>
      <c r="AV376" s="1">
        <v>6575.3</v>
      </c>
      <c r="AW376">
        <v>0.22359999999999999</v>
      </c>
      <c r="AX376" s="1">
        <v>19170.419999999998</v>
      </c>
      <c r="AY376">
        <v>0.65200000000000002</v>
      </c>
      <c r="AZ376" s="1">
        <v>2225.13</v>
      </c>
      <c r="BA376">
        <v>7.5700000000000003E-2</v>
      </c>
      <c r="BB376" s="1">
        <v>1430.07</v>
      </c>
      <c r="BC376">
        <v>4.8599999999999997E-2</v>
      </c>
      <c r="BD376" s="1">
        <v>29400.92</v>
      </c>
      <c r="BE376" s="1">
        <v>6246.44</v>
      </c>
      <c r="BF376">
        <v>1.6720999999999999</v>
      </c>
      <c r="BG376">
        <v>0.49059999999999998</v>
      </c>
      <c r="BH376">
        <v>0.2858</v>
      </c>
      <c r="BI376">
        <v>0.14660000000000001</v>
      </c>
      <c r="BJ376">
        <v>4.24E-2</v>
      </c>
      <c r="BK376">
        <v>3.4500000000000003E-2</v>
      </c>
    </row>
    <row r="377" spans="1:63" x14ac:dyDescent="0.25">
      <c r="A377" t="s">
        <v>377</v>
      </c>
      <c r="B377">
        <v>50047</v>
      </c>
      <c r="C377">
        <v>28</v>
      </c>
      <c r="D377">
        <v>126.86</v>
      </c>
      <c r="E377" s="1">
        <v>3552.2</v>
      </c>
      <c r="F377" s="1">
        <v>3381.75</v>
      </c>
      <c r="G377">
        <v>3.2500000000000001E-2</v>
      </c>
      <c r="H377">
        <v>2.9999999999999997E-4</v>
      </c>
      <c r="I377">
        <v>0.13189999999999999</v>
      </c>
      <c r="J377">
        <v>8.9999999999999998E-4</v>
      </c>
      <c r="K377">
        <v>2.2800000000000001E-2</v>
      </c>
      <c r="L377">
        <v>0.75600000000000001</v>
      </c>
      <c r="M377">
        <v>5.5599999999999997E-2</v>
      </c>
      <c r="N377">
        <v>0.17749999999999999</v>
      </c>
      <c r="O377">
        <v>7.0000000000000001E-3</v>
      </c>
      <c r="P377">
        <v>0.1217</v>
      </c>
      <c r="Q377" s="1">
        <v>77317.53</v>
      </c>
      <c r="R377">
        <v>0.13619999999999999</v>
      </c>
      <c r="S377">
        <v>0.10639999999999999</v>
      </c>
      <c r="T377">
        <v>0.75739999999999996</v>
      </c>
      <c r="U377">
        <v>21</v>
      </c>
      <c r="V377" s="1">
        <v>99860.67</v>
      </c>
      <c r="W377">
        <v>166.72</v>
      </c>
      <c r="X377" s="1">
        <v>320977.23</v>
      </c>
      <c r="Y377">
        <v>0.80489999999999995</v>
      </c>
      <c r="Z377">
        <v>0.15540000000000001</v>
      </c>
      <c r="AA377">
        <v>3.9800000000000002E-2</v>
      </c>
      <c r="AB377">
        <v>0.1951</v>
      </c>
      <c r="AC377">
        <v>320.98</v>
      </c>
      <c r="AD377" s="1">
        <v>12844.48</v>
      </c>
      <c r="AE377" s="1">
        <v>1281.93</v>
      </c>
      <c r="AF377" s="1">
        <v>292418.2</v>
      </c>
      <c r="AG377">
        <v>570</v>
      </c>
      <c r="AH377" s="1">
        <v>47155</v>
      </c>
      <c r="AI377" s="1">
        <v>75819</v>
      </c>
      <c r="AJ377">
        <v>74.28</v>
      </c>
      <c r="AK377">
        <v>37.659999999999997</v>
      </c>
      <c r="AL377">
        <v>43.44</v>
      </c>
      <c r="AM377">
        <v>4.97</v>
      </c>
      <c r="AN377">
        <v>0</v>
      </c>
      <c r="AO377">
        <v>0.91100000000000003</v>
      </c>
      <c r="AP377" s="1">
        <v>1603.35</v>
      </c>
      <c r="AQ377" s="1">
        <v>3020.2</v>
      </c>
      <c r="AR377" s="1">
        <v>8899.5400000000009</v>
      </c>
      <c r="AS377" s="1">
        <v>1500.59</v>
      </c>
      <c r="AT377">
        <v>392.96</v>
      </c>
      <c r="AU377" s="1">
        <v>15416.64</v>
      </c>
      <c r="AV377" s="1">
        <v>2714.13</v>
      </c>
      <c r="AW377">
        <v>0.16839999999999999</v>
      </c>
      <c r="AX377" s="1">
        <v>12080.49</v>
      </c>
      <c r="AY377">
        <v>0.74929999999999997</v>
      </c>
      <c r="AZ377">
        <v>751.71</v>
      </c>
      <c r="BA377">
        <v>4.6600000000000003E-2</v>
      </c>
      <c r="BB377">
        <v>575.05999999999995</v>
      </c>
      <c r="BC377">
        <v>3.5700000000000003E-2</v>
      </c>
      <c r="BD377" s="1">
        <v>16121.39</v>
      </c>
      <c r="BE377" s="1">
        <v>1062.3800000000001</v>
      </c>
      <c r="BF377">
        <v>0.1203</v>
      </c>
      <c r="BG377">
        <v>0.55149999999999999</v>
      </c>
      <c r="BH377">
        <v>0.2064</v>
      </c>
      <c r="BI377">
        <v>0.18490000000000001</v>
      </c>
      <c r="BJ377">
        <v>3.9300000000000002E-2</v>
      </c>
      <c r="BK377">
        <v>1.78E-2</v>
      </c>
    </row>
    <row r="378" spans="1:63" x14ac:dyDescent="0.25">
      <c r="A378" t="s">
        <v>378</v>
      </c>
      <c r="B378">
        <v>50708</v>
      </c>
      <c r="C378">
        <v>37</v>
      </c>
      <c r="D378">
        <v>17.18</v>
      </c>
      <c r="E378">
        <v>635.62</v>
      </c>
      <c r="F378">
        <v>588.30999999999995</v>
      </c>
      <c r="G378">
        <v>0</v>
      </c>
      <c r="H378">
        <v>3.3999999999999998E-3</v>
      </c>
      <c r="I378">
        <v>8.5000000000000006E-3</v>
      </c>
      <c r="J378">
        <v>0</v>
      </c>
      <c r="K378">
        <v>0.1071</v>
      </c>
      <c r="L378">
        <v>0.84179999999999999</v>
      </c>
      <c r="M378">
        <v>3.9100000000000003E-2</v>
      </c>
      <c r="N378">
        <v>0.34229999999999999</v>
      </c>
      <c r="O378">
        <v>0</v>
      </c>
      <c r="P378">
        <v>0.1542</v>
      </c>
      <c r="Q378" s="1">
        <v>58813.94</v>
      </c>
      <c r="R378">
        <v>0.16669999999999999</v>
      </c>
      <c r="S378">
        <v>0.33329999999999999</v>
      </c>
      <c r="T378">
        <v>0.5</v>
      </c>
      <c r="U378">
        <v>4</v>
      </c>
      <c r="V378" s="1">
        <v>79427.48</v>
      </c>
      <c r="W378">
        <v>151.13</v>
      </c>
      <c r="X378" s="1">
        <v>218122.29</v>
      </c>
      <c r="Y378">
        <v>0.43140000000000001</v>
      </c>
      <c r="Z378">
        <v>0.2409</v>
      </c>
      <c r="AA378">
        <v>0.32769999999999999</v>
      </c>
      <c r="AB378">
        <v>0.56859999999999999</v>
      </c>
      <c r="AC378">
        <v>218.12</v>
      </c>
      <c r="AD378" s="1">
        <v>8058.93</v>
      </c>
      <c r="AE378">
        <v>467.56</v>
      </c>
      <c r="AF378" s="1">
        <v>168860.87</v>
      </c>
      <c r="AG378">
        <v>346</v>
      </c>
      <c r="AH378" s="1">
        <v>34536</v>
      </c>
      <c r="AI378" s="1">
        <v>47115</v>
      </c>
      <c r="AJ378">
        <v>47.5</v>
      </c>
      <c r="AK378">
        <v>28.82</v>
      </c>
      <c r="AL378">
        <v>37.14</v>
      </c>
      <c r="AM378">
        <v>4.4000000000000004</v>
      </c>
      <c r="AN378" s="1">
        <v>1525.5</v>
      </c>
      <c r="AO378">
        <v>1.4555</v>
      </c>
      <c r="AP378" s="1">
        <v>1966.78</v>
      </c>
      <c r="AQ378" s="1">
        <v>3201.81</v>
      </c>
      <c r="AR378" s="1">
        <v>9695.74</v>
      </c>
      <c r="AS378">
        <v>960.31</v>
      </c>
      <c r="AT378">
        <v>426.25</v>
      </c>
      <c r="AU378" s="1">
        <v>16250.88</v>
      </c>
      <c r="AV378" s="1">
        <v>8007.56</v>
      </c>
      <c r="AW378">
        <v>0.42899999999999999</v>
      </c>
      <c r="AX378" s="1">
        <v>7619.89</v>
      </c>
      <c r="AY378">
        <v>0.40820000000000001</v>
      </c>
      <c r="AZ378" s="1">
        <v>1877.77</v>
      </c>
      <c r="BA378">
        <v>0.10059999999999999</v>
      </c>
      <c r="BB378" s="1">
        <v>1159.58</v>
      </c>
      <c r="BC378">
        <v>6.2100000000000002E-2</v>
      </c>
      <c r="BD378" s="1">
        <v>18664.8</v>
      </c>
      <c r="BE378" s="1">
        <v>6099.03</v>
      </c>
      <c r="BF378">
        <v>2.1833</v>
      </c>
      <c r="BG378">
        <v>0.53259999999999996</v>
      </c>
      <c r="BH378">
        <v>0.19550000000000001</v>
      </c>
      <c r="BI378">
        <v>0.1191</v>
      </c>
      <c r="BJ378">
        <v>5.9900000000000002E-2</v>
      </c>
      <c r="BK378">
        <v>9.2899999999999996E-2</v>
      </c>
    </row>
    <row r="379" spans="1:63" x14ac:dyDescent="0.25">
      <c r="A379" t="s">
        <v>379</v>
      </c>
      <c r="B379">
        <v>44503</v>
      </c>
      <c r="C379">
        <v>15</v>
      </c>
      <c r="D379">
        <v>280.12</v>
      </c>
      <c r="E379" s="1">
        <v>4201.7700000000004</v>
      </c>
      <c r="F379" s="1">
        <v>4208.17</v>
      </c>
      <c r="G379">
        <v>1.7100000000000001E-2</v>
      </c>
      <c r="H379">
        <v>0</v>
      </c>
      <c r="I379">
        <v>2.8799999999999999E-2</v>
      </c>
      <c r="J379">
        <v>5.0000000000000001E-4</v>
      </c>
      <c r="K379">
        <v>2.0199999999999999E-2</v>
      </c>
      <c r="L379">
        <v>0.88329999999999997</v>
      </c>
      <c r="M379">
        <v>5.0099999999999999E-2</v>
      </c>
      <c r="N379">
        <v>0.22900000000000001</v>
      </c>
      <c r="O379">
        <v>4.1999999999999997E-3</v>
      </c>
      <c r="P379">
        <v>0.1363</v>
      </c>
      <c r="Q379" s="1">
        <v>63974.239999999998</v>
      </c>
      <c r="R379">
        <v>0.1368</v>
      </c>
      <c r="S379">
        <v>0.2316</v>
      </c>
      <c r="T379">
        <v>0.63160000000000005</v>
      </c>
      <c r="U379">
        <v>26</v>
      </c>
      <c r="V379" s="1">
        <v>98437.96</v>
      </c>
      <c r="W379">
        <v>161.52000000000001</v>
      </c>
      <c r="X379" s="1">
        <v>198947.28</v>
      </c>
      <c r="Y379">
        <v>0.76439999999999997</v>
      </c>
      <c r="Z379">
        <v>0.189</v>
      </c>
      <c r="AA379">
        <v>4.6600000000000003E-2</v>
      </c>
      <c r="AB379">
        <v>0.2356</v>
      </c>
      <c r="AC379">
        <v>198.95</v>
      </c>
      <c r="AD379" s="1">
        <v>8456.74</v>
      </c>
      <c r="AE379">
        <v>809.08</v>
      </c>
      <c r="AF379" s="1">
        <v>180174.13</v>
      </c>
      <c r="AG379">
        <v>387</v>
      </c>
      <c r="AH379" s="1">
        <v>41109</v>
      </c>
      <c r="AI379" s="1">
        <v>75358</v>
      </c>
      <c r="AJ379">
        <v>80.7</v>
      </c>
      <c r="AK379">
        <v>39.07</v>
      </c>
      <c r="AL379">
        <v>46.98</v>
      </c>
      <c r="AM379">
        <v>5.3</v>
      </c>
      <c r="AN379">
        <v>0</v>
      </c>
      <c r="AO379">
        <v>0.86919999999999997</v>
      </c>
      <c r="AP379" s="1">
        <v>1533.21</v>
      </c>
      <c r="AQ379" s="1">
        <v>1918.11</v>
      </c>
      <c r="AR379" s="1">
        <v>7187.69</v>
      </c>
      <c r="AS379">
        <v>682.22</v>
      </c>
      <c r="AT379">
        <v>413.62</v>
      </c>
      <c r="AU379" s="1">
        <v>11734.85</v>
      </c>
      <c r="AV379" s="1">
        <v>4800.03</v>
      </c>
      <c r="AW379">
        <v>0.33650000000000002</v>
      </c>
      <c r="AX379" s="1">
        <v>7461.81</v>
      </c>
      <c r="AY379">
        <v>0.52310000000000001</v>
      </c>
      <c r="AZ379">
        <v>921.45</v>
      </c>
      <c r="BA379">
        <v>6.4600000000000005E-2</v>
      </c>
      <c r="BB379" s="1">
        <v>1082.26</v>
      </c>
      <c r="BC379">
        <v>7.5899999999999995E-2</v>
      </c>
      <c r="BD379" s="1">
        <v>14265.55</v>
      </c>
      <c r="BE379" s="1">
        <v>3571.14</v>
      </c>
      <c r="BF379">
        <v>0.55179999999999996</v>
      </c>
      <c r="BG379">
        <v>0.5827</v>
      </c>
      <c r="BH379">
        <v>0.24979999999999999</v>
      </c>
      <c r="BI379">
        <v>0.1168</v>
      </c>
      <c r="BJ379">
        <v>2.2599999999999999E-2</v>
      </c>
      <c r="BK379">
        <v>2.81E-2</v>
      </c>
    </row>
    <row r="380" spans="1:63" x14ac:dyDescent="0.25">
      <c r="A380" t="s">
        <v>380</v>
      </c>
      <c r="B380">
        <v>50641</v>
      </c>
      <c r="C380">
        <v>77</v>
      </c>
      <c r="D380">
        <v>7.96</v>
      </c>
      <c r="E380">
        <v>613.13</v>
      </c>
      <c r="F380">
        <v>581.98</v>
      </c>
      <c r="G380">
        <v>3.3999999999999998E-3</v>
      </c>
      <c r="H380">
        <v>1.6999999999999999E-3</v>
      </c>
      <c r="I380">
        <v>8.6E-3</v>
      </c>
      <c r="J380">
        <v>6.8999999999999999E-3</v>
      </c>
      <c r="K380">
        <v>8.4199999999999997E-2</v>
      </c>
      <c r="L380">
        <v>0.88660000000000005</v>
      </c>
      <c r="M380">
        <v>8.6E-3</v>
      </c>
      <c r="N380">
        <v>0.3281</v>
      </c>
      <c r="O380">
        <v>1.32E-2</v>
      </c>
      <c r="P380">
        <v>0.14149999999999999</v>
      </c>
      <c r="Q380" s="1">
        <v>53789.98</v>
      </c>
      <c r="R380">
        <v>0.17019999999999999</v>
      </c>
      <c r="S380">
        <v>0.36170000000000002</v>
      </c>
      <c r="T380">
        <v>0.46810000000000002</v>
      </c>
      <c r="U380">
        <v>9</v>
      </c>
      <c r="V380" s="1">
        <v>50771</v>
      </c>
      <c r="W380">
        <v>66.98</v>
      </c>
      <c r="X380" s="1">
        <v>177020.75</v>
      </c>
      <c r="Y380">
        <v>0.79600000000000004</v>
      </c>
      <c r="Z380">
        <v>0.182</v>
      </c>
      <c r="AA380">
        <v>2.1899999999999999E-2</v>
      </c>
      <c r="AB380">
        <v>0.20399999999999999</v>
      </c>
      <c r="AC380">
        <v>177.02</v>
      </c>
      <c r="AD380" s="1">
        <v>5732.13</v>
      </c>
      <c r="AE380">
        <v>635.41999999999996</v>
      </c>
      <c r="AF380" s="1">
        <v>179217.67</v>
      </c>
      <c r="AG380">
        <v>384</v>
      </c>
      <c r="AH380" s="1">
        <v>34929</v>
      </c>
      <c r="AI380" s="1">
        <v>52569</v>
      </c>
      <c r="AJ380">
        <v>59.8</v>
      </c>
      <c r="AK380">
        <v>30.47</v>
      </c>
      <c r="AL380">
        <v>37.43</v>
      </c>
      <c r="AM380">
        <v>0</v>
      </c>
      <c r="AN380">
        <v>0</v>
      </c>
      <c r="AO380">
        <v>1.1934</v>
      </c>
      <c r="AP380" s="1">
        <v>1811.49</v>
      </c>
      <c r="AQ380" s="1">
        <v>2575.44</v>
      </c>
      <c r="AR380" s="1">
        <v>8019.55</v>
      </c>
      <c r="AS380">
        <v>837.36</v>
      </c>
      <c r="AT380">
        <v>596.42999999999995</v>
      </c>
      <c r="AU380" s="1">
        <v>13840.27</v>
      </c>
      <c r="AV380" s="1">
        <v>7893.49</v>
      </c>
      <c r="AW380">
        <v>0.48549999999999999</v>
      </c>
      <c r="AX380" s="1">
        <v>4958.12</v>
      </c>
      <c r="AY380">
        <v>0.30499999999999999</v>
      </c>
      <c r="AZ380" s="1">
        <v>1798.5</v>
      </c>
      <c r="BA380">
        <v>0.1106</v>
      </c>
      <c r="BB380" s="1">
        <v>1607.7</v>
      </c>
      <c r="BC380">
        <v>9.8900000000000002E-2</v>
      </c>
      <c r="BD380" s="1">
        <v>16257.81</v>
      </c>
      <c r="BE380" s="1">
        <v>5517.99</v>
      </c>
      <c r="BF380">
        <v>1.8226</v>
      </c>
      <c r="BG380">
        <v>0.53310000000000002</v>
      </c>
      <c r="BH380">
        <v>0.25</v>
      </c>
      <c r="BI380">
        <v>0.16189999999999999</v>
      </c>
      <c r="BJ380">
        <v>4.2500000000000003E-2</v>
      </c>
      <c r="BK380">
        <v>1.2500000000000001E-2</v>
      </c>
    </row>
    <row r="381" spans="1:63" x14ac:dyDescent="0.25">
      <c r="A381" t="s">
        <v>381</v>
      </c>
      <c r="B381">
        <v>44511</v>
      </c>
      <c r="C381">
        <v>2</v>
      </c>
      <c r="D381">
        <v>937.96</v>
      </c>
      <c r="E381" s="1">
        <v>1875.92</v>
      </c>
      <c r="F381" s="1">
        <v>1322.75</v>
      </c>
      <c r="G381">
        <v>1.5E-3</v>
      </c>
      <c r="H381">
        <v>0</v>
      </c>
      <c r="I381">
        <v>0.79210000000000003</v>
      </c>
      <c r="J381">
        <v>3.0000000000000001E-3</v>
      </c>
      <c r="K381">
        <v>2.8000000000000001E-2</v>
      </c>
      <c r="L381">
        <v>7.8600000000000003E-2</v>
      </c>
      <c r="M381">
        <v>9.6699999999999994E-2</v>
      </c>
      <c r="N381">
        <v>0.99919999999999998</v>
      </c>
      <c r="O381">
        <v>1.1900000000000001E-2</v>
      </c>
      <c r="P381">
        <v>0.23680000000000001</v>
      </c>
      <c r="Q381" s="1">
        <v>64787.4</v>
      </c>
      <c r="R381">
        <v>0.45050000000000001</v>
      </c>
      <c r="S381">
        <v>0.2072</v>
      </c>
      <c r="T381">
        <v>0.34229999999999999</v>
      </c>
      <c r="U381">
        <v>15</v>
      </c>
      <c r="V381" s="1">
        <v>88354.67</v>
      </c>
      <c r="W381">
        <v>119.2</v>
      </c>
      <c r="X381" s="1">
        <v>73687.06</v>
      </c>
      <c r="Y381">
        <v>0.73380000000000001</v>
      </c>
      <c r="Z381">
        <v>0.19889999999999999</v>
      </c>
      <c r="AA381">
        <v>6.7199999999999996E-2</v>
      </c>
      <c r="AB381">
        <v>0.26619999999999999</v>
      </c>
      <c r="AC381">
        <v>73.69</v>
      </c>
      <c r="AD381" s="1">
        <v>2464.1</v>
      </c>
      <c r="AE381">
        <v>299.97000000000003</v>
      </c>
      <c r="AF381" s="1">
        <v>63641.8</v>
      </c>
      <c r="AG381">
        <v>18</v>
      </c>
      <c r="AH381" s="1">
        <v>30245</v>
      </c>
      <c r="AI381" s="1">
        <v>39262</v>
      </c>
      <c r="AJ381">
        <v>60.17</v>
      </c>
      <c r="AK381">
        <v>30.6</v>
      </c>
      <c r="AL381">
        <v>34.880000000000003</v>
      </c>
      <c r="AM381">
        <v>5.0199999999999996</v>
      </c>
      <c r="AN381">
        <v>0</v>
      </c>
      <c r="AO381">
        <v>0.78890000000000005</v>
      </c>
      <c r="AP381" s="1">
        <v>1724.53</v>
      </c>
      <c r="AQ381" s="1">
        <v>1622.9</v>
      </c>
      <c r="AR381" s="1">
        <v>9257.85</v>
      </c>
      <c r="AS381" s="1">
        <v>1446.03</v>
      </c>
      <c r="AT381">
        <v>818.59</v>
      </c>
      <c r="AU381" s="1">
        <v>14869.9</v>
      </c>
      <c r="AV381" s="1">
        <v>10633.84</v>
      </c>
      <c r="AW381">
        <v>0.62239999999999995</v>
      </c>
      <c r="AX381" s="1">
        <v>2881.03</v>
      </c>
      <c r="AY381">
        <v>0.1686</v>
      </c>
      <c r="AZ381">
        <v>416.24</v>
      </c>
      <c r="BA381">
        <v>2.4400000000000002E-2</v>
      </c>
      <c r="BB381" s="1">
        <v>3154.87</v>
      </c>
      <c r="BC381">
        <v>0.18459999999999999</v>
      </c>
      <c r="BD381" s="1">
        <v>17085.98</v>
      </c>
      <c r="BE381" s="1">
        <v>5821.6</v>
      </c>
      <c r="BF381">
        <v>3.1747999999999998</v>
      </c>
      <c r="BG381">
        <v>0.59840000000000004</v>
      </c>
      <c r="BH381">
        <v>0.21779999999999999</v>
      </c>
      <c r="BI381">
        <v>0.15379999999999999</v>
      </c>
      <c r="BJ381">
        <v>2.24E-2</v>
      </c>
      <c r="BK381">
        <v>7.4999999999999997E-3</v>
      </c>
    </row>
    <row r="382" spans="1:63" x14ac:dyDescent="0.25">
      <c r="A382" t="s">
        <v>382</v>
      </c>
      <c r="B382">
        <v>48025</v>
      </c>
      <c r="C382">
        <v>135</v>
      </c>
      <c r="D382">
        <v>12.02</v>
      </c>
      <c r="E382" s="1">
        <v>1622.11</v>
      </c>
      <c r="F382" s="1">
        <v>1477.19</v>
      </c>
      <c r="G382">
        <v>0</v>
      </c>
      <c r="H382">
        <v>0</v>
      </c>
      <c r="I382">
        <v>6.7999999999999996E-3</v>
      </c>
      <c r="J382">
        <v>1.4E-3</v>
      </c>
      <c r="K382">
        <v>9.4999999999999998E-3</v>
      </c>
      <c r="L382">
        <v>0.96409999999999996</v>
      </c>
      <c r="M382">
        <v>1.83E-2</v>
      </c>
      <c r="N382">
        <v>0.26140000000000002</v>
      </c>
      <c r="O382">
        <v>0</v>
      </c>
      <c r="P382">
        <v>0.1648</v>
      </c>
      <c r="Q382" s="1">
        <v>56484.47</v>
      </c>
      <c r="R382">
        <v>0.2137</v>
      </c>
      <c r="S382">
        <v>0.17949999999999999</v>
      </c>
      <c r="T382">
        <v>0.60680000000000001</v>
      </c>
      <c r="U382">
        <v>13</v>
      </c>
      <c r="V382" s="1">
        <v>83534.98</v>
      </c>
      <c r="W382">
        <v>119.44</v>
      </c>
      <c r="X382" s="1">
        <v>195508.8</v>
      </c>
      <c r="Y382">
        <v>0.85589999999999999</v>
      </c>
      <c r="Z382">
        <v>4.4400000000000002E-2</v>
      </c>
      <c r="AA382">
        <v>9.98E-2</v>
      </c>
      <c r="AB382">
        <v>0.14410000000000001</v>
      </c>
      <c r="AC382">
        <v>195.51</v>
      </c>
      <c r="AD382" s="1">
        <v>4473.34</v>
      </c>
      <c r="AE382">
        <v>513.83000000000004</v>
      </c>
      <c r="AF382" s="1">
        <v>167923.19</v>
      </c>
      <c r="AG382">
        <v>342</v>
      </c>
      <c r="AH382" s="1">
        <v>36726</v>
      </c>
      <c r="AI382" s="1">
        <v>56581</v>
      </c>
      <c r="AJ382">
        <v>30.7</v>
      </c>
      <c r="AK382">
        <v>22</v>
      </c>
      <c r="AL382">
        <v>22.28</v>
      </c>
      <c r="AM382">
        <v>4.5</v>
      </c>
      <c r="AN382" s="1">
        <v>1480.2</v>
      </c>
      <c r="AO382">
        <v>1.2377</v>
      </c>
      <c r="AP382" s="1">
        <v>1684.51</v>
      </c>
      <c r="AQ382" s="1">
        <v>2346.6799999999998</v>
      </c>
      <c r="AR382" s="1">
        <v>7518.66</v>
      </c>
      <c r="AS382">
        <v>570.21</v>
      </c>
      <c r="AT382">
        <v>94.18</v>
      </c>
      <c r="AU382" s="1">
        <v>12214.24</v>
      </c>
      <c r="AV382" s="1">
        <v>6628.47</v>
      </c>
      <c r="AW382">
        <v>0.45140000000000002</v>
      </c>
      <c r="AX382" s="1">
        <v>5524.05</v>
      </c>
      <c r="AY382">
        <v>0.37619999999999998</v>
      </c>
      <c r="AZ382" s="1">
        <v>1264.8399999999999</v>
      </c>
      <c r="BA382">
        <v>8.6099999999999996E-2</v>
      </c>
      <c r="BB382" s="1">
        <v>1266.98</v>
      </c>
      <c r="BC382">
        <v>8.6300000000000002E-2</v>
      </c>
      <c r="BD382" s="1">
        <v>14684.34</v>
      </c>
      <c r="BE382" s="1">
        <v>4538.3500000000004</v>
      </c>
      <c r="BF382">
        <v>1.2419</v>
      </c>
      <c r="BG382">
        <v>0.60060000000000002</v>
      </c>
      <c r="BH382">
        <v>0.19650000000000001</v>
      </c>
      <c r="BI382">
        <v>0.1608</v>
      </c>
      <c r="BJ382">
        <v>2.9899999999999999E-2</v>
      </c>
      <c r="BK382">
        <v>1.2200000000000001E-2</v>
      </c>
    </row>
    <row r="383" spans="1:63" x14ac:dyDescent="0.25">
      <c r="A383" t="s">
        <v>383</v>
      </c>
      <c r="B383">
        <v>44529</v>
      </c>
      <c r="C383">
        <v>12</v>
      </c>
      <c r="D383">
        <v>309.22000000000003</v>
      </c>
      <c r="E383" s="1">
        <v>3710.6</v>
      </c>
      <c r="F383" s="1">
        <v>3505.97</v>
      </c>
      <c r="G383">
        <v>2.8500000000000001E-2</v>
      </c>
      <c r="H383">
        <v>1.6999999999999999E-3</v>
      </c>
      <c r="I383">
        <v>4.7600000000000003E-2</v>
      </c>
      <c r="J383">
        <v>2.5999999999999999E-3</v>
      </c>
      <c r="K383">
        <v>7.9899999999999999E-2</v>
      </c>
      <c r="L383">
        <v>0.80410000000000004</v>
      </c>
      <c r="M383">
        <v>3.5700000000000003E-2</v>
      </c>
      <c r="N383">
        <v>0.40860000000000002</v>
      </c>
      <c r="O383">
        <v>6.0999999999999999E-2</v>
      </c>
      <c r="P383">
        <v>0.14940000000000001</v>
      </c>
      <c r="Q383" s="1">
        <v>89969.57</v>
      </c>
      <c r="R383">
        <v>4.2500000000000003E-2</v>
      </c>
      <c r="S383">
        <v>8.4900000000000003E-2</v>
      </c>
      <c r="T383">
        <v>0.87260000000000004</v>
      </c>
      <c r="U383">
        <v>26</v>
      </c>
      <c r="V383" s="1">
        <v>116326.38</v>
      </c>
      <c r="W383">
        <v>140.16999999999999</v>
      </c>
      <c r="X383" s="1">
        <v>229916.27</v>
      </c>
      <c r="Y383">
        <v>0.69159999999999999</v>
      </c>
      <c r="Z383">
        <v>0.28399999999999997</v>
      </c>
      <c r="AA383">
        <v>2.4400000000000002E-2</v>
      </c>
      <c r="AB383">
        <v>0.30840000000000001</v>
      </c>
      <c r="AC383">
        <v>229.92</v>
      </c>
      <c r="AD383" s="1">
        <v>12316.03</v>
      </c>
      <c r="AE383" s="1">
        <v>1263.28</v>
      </c>
      <c r="AF383" s="1">
        <v>220259.21</v>
      </c>
      <c r="AG383">
        <v>494</v>
      </c>
      <c r="AH383" s="1">
        <v>39249</v>
      </c>
      <c r="AI383" s="1">
        <v>59183</v>
      </c>
      <c r="AJ383">
        <v>91.9</v>
      </c>
      <c r="AK383">
        <v>49.34</v>
      </c>
      <c r="AL383">
        <v>60.56</v>
      </c>
      <c r="AM383">
        <v>3.9</v>
      </c>
      <c r="AN383">
        <v>0</v>
      </c>
      <c r="AO383">
        <v>1.232</v>
      </c>
      <c r="AP383" s="1">
        <v>2538.27</v>
      </c>
      <c r="AQ383" s="1">
        <v>2464.58</v>
      </c>
      <c r="AR383" s="1">
        <v>10322.56</v>
      </c>
      <c r="AS383" s="1">
        <v>1313.44</v>
      </c>
      <c r="AT383">
        <v>578.42999999999995</v>
      </c>
      <c r="AU383" s="1">
        <v>17217.29</v>
      </c>
      <c r="AV383" s="1">
        <v>4010.96</v>
      </c>
      <c r="AW383">
        <v>0.2248</v>
      </c>
      <c r="AX383" s="1">
        <v>11672.07</v>
      </c>
      <c r="AY383">
        <v>0.6542</v>
      </c>
      <c r="AZ383">
        <v>437.37</v>
      </c>
      <c r="BA383">
        <v>2.4500000000000001E-2</v>
      </c>
      <c r="BB383" s="1">
        <v>1721.55</v>
      </c>
      <c r="BC383">
        <v>9.6500000000000002E-2</v>
      </c>
      <c r="BD383" s="1">
        <v>17841.95</v>
      </c>
      <c r="BE383" s="1">
        <v>2094.73</v>
      </c>
      <c r="BF383">
        <v>0.37930000000000003</v>
      </c>
      <c r="BG383">
        <v>0.59260000000000002</v>
      </c>
      <c r="BH383">
        <v>0.26989999999999997</v>
      </c>
      <c r="BI383">
        <v>7.9600000000000004E-2</v>
      </c>
      <c r="BJ383">
        <v>4.2599999999999999E-2</v>
      </c>
      <c r="BK383">
        <v>1.54E-2</v>
      </c>
    </row>
    <row r="384" spans="1:63" x14ac:dyDescent="0.25">
      <c r="A384" t="s">
        <v>384</v>
      </c>
      <c r="B384">
        <v>44537</v>
      </c>
      <c r="C384">
        <v>24</v>
      </c>
      <c r="D384">
        <v>189.5</v>
      </c>
      <c r="E384" s="1">
        <v>4548.01</v>
      </c>
      <c r="F384" s="1">
        <v>4358.66</v>
      </c>
      <c r="G384">
        <v>1.47E-2</v>
      </c>
      <c r="H384">
        <v>2.0000000000000001E-4</v>
      </c>
      <c r="I384">
        <v>1.8599999999999998E-2</v>
      </c>
      <c r="J384">
        <v>2.5000000000000001E-3</v>
      </c>
      <c r="K384">
        <v>6.8400000000000002E-2</v>
      </c>
      <c r="L384">
        <v>0.86739999999999995</v>
      </c>
      <c r="M384">
        <v>2.8199999999999999E-2</v>
      </c>
      <c r="N384">
        <v>0.16089999999999999</v>
      </c>
      <c r="O384">
        <v>6.1999999999999998E-3</v>
      </c>
      <c r="P384">
        <v>0.14319999999999999</v>
      </c>
      <c r="Q384" s="1">
        <v>58083.43</v>
      </c>
      <c r="R384">
        <v>0.31269999999999998</v>
      </c>
      <c r="S384">
        <v>0.23269999999999999</v>
      </c>
      <c r="T384">
        <v>0.45450000000000002</v>
      </c>
      <c r="U384">
        <v>37</v>
      </c>
      <c r="V384" s="1">
        <v>78683.78</v>
      </c>
      <c r="W384">
        <v>120.04</v>
      </c>
      <c r="X384" s="1">
        <v>213391.95</v>
      </c>
      <c r="Y384">
        <v>0.87739999999999996</v>
      </c>
      <c r="Z384">
        <v>9.9500000000000005E-2</v>
      </c>
      <c r="AA384">
        <v>2.3099999999999999E-2</v>
      </c>
      <c r="AB384">
        <v>0.1226</v>
      </c>
      <c r="AC384">
        <v>213.39</v>
      </c>
      <c r="AD384" s="1">
        <v>7170.98</v>
      </c>
      <c r="AE384">
        <v>896.85</v>
      </c>
      <c r="AF384" s="1">
        <v>201472.55</v>
      </c>
      <c r="AG384">
        <v>455</v>
      </c>
      <c r="AH384" s="1">
        <v>47858</v>
      </c>
      <c r="AI384" s="1">
        <v>68370</v>
      </c>
      <c r="AJ384">
        <v>46.4</v>
      </c>
      <c r="AK384">
        <v>33.28</v>
      </c>
      <c r="AL384">
        <v>33.51</v>
      </c>
      <c r="AM384">
        <v>6.1</v>
      </c>
      <c r="AN384">
        <v>0</v>
      </c>
      <c r="AO384">
        <v>0.79200000000000004</v>
      </c>
      <c r="AP384" s="1">
        <v>1212.8399999999999</v>
      </c>
      <c r="AQ384" s="1">
        <v>1738.19</v>
      </c>
      <c r="AR384" s="1">
        <v>6300.55</v>
      </c>
      <c r="AS384">
        <v>607.66999999999996</v>
      </c>
      <c r="AT384">
        <v>275.56</v>
      </c>
      <c r="AU384" s="1">
        <v>10134.81</v>
      </c>
      <c r="AV384" s="1">
        <v>3921.07</v>
      </c>
      <c r="AW384">
        <v>0.3332</v>
      </c>
      <c r="AX384" s="1">
        <v>6142.87</v>
      </c>
      <c r="AY384">
        <v>0.52210000000000001</v>
      </c>
      <c r="AZ384">
        <v>668.37</v>
      </c>
      <c r="BA384">
        <v>5.6800000000000003E-2</v>
      </c>
      <c r="BB384" s="1">
        <v>1034.02</v>
      </c>
      <c r="BC384">
        <v>8.7900000000000006E-2</v>
      </c>
      <c r="BD384" s="1">
        <v>11766.33</v>
      </c>
      <c r="BE384" s="1">
        <v>2392.16</v>
      </c>
      <c r="BF384">
        <v>0.40129999999999999</v>
      </c>
      <c r="BG384">
        <v>0.60750000000000004</v>
      </c>
      <c r="BH384">
        <v>0.1958</v>
      </c>
      <c r="BI384">
        <v>0.13819999999999999</v>
      </c>
      <c r="BJ384">
        <v>3.1699999999999999E-2</v>
      </c>
      <c r="BK384">
        <v>2.6800000000000001E-2</v>
      </c>
    </row>
    <row r="385" spans="1:63" x14ac:dyDescent="0.25">
      <c r="A385" t="s">
        <v>385</v>
      </c>
      <c r="B385">
        <v>44545</v>
      </c>
      <c r="C385">
        <v>25</v>
      </c>
      <c r="D385">
        <v>159.72</v>
      </c>
      <c r="E385" s="1">
        <v>3992.99</v>
      </c>
      <c r="F385" s="1">
        <v>3856.27</v>
      </c>
      <c r="G385">
        <v>7.2300000000000003E-2</v>
      </c>
      <c r="H385">
        <v>2.9999999999999997E-4</v>
      </c>
      <c r="I385">
        <v>1.6899999999999998E-2</v>
      </c>
      <c r="J385">
        <v>2.9999999999999997E-4</v>
      </c>
      <c r="K385">
        <v>4.2799999999999998E-2</v>
      </c>
      <c r="L385">
        <v>0.82189999999999996</v>
      </c>
      <c r="M385">
        <v>4.5600000000000002E-2</v>
      </c>
      <c r="N385">
        <v>0.1368</v>
      </c>
      <c r="O385">
        <v>3.7999999999999999E-2</v>
      </c>
      <c r="P385">
        <v>9.5100000000000004E-2</v>
      </c>
      <c r="Q385" s="1">
        <v>79860.91</v>
      </c>
      <c r="R385">
        <v>7.3899999999999993E-2</v>
      </c>
      <c r="S385">
        <v>0.1391</v>
      </c>
      <c r="T385">
        <v>0.78700000000000003</v>
      </c>
      <c r="U385">
        <v>22</v>
      </c>
      <c r="V385" s="1">
        <v>104869.72</v>
      </c>
      <c r="W385">
        <v>178.96</v>
      </c>
      <c r="X385" s="1">
        <v>302552.99</v>
      </c>
      <c r="Y385">
        <v>0.8347</v>
      </c>
      <c r="Z385">
        <v>0.1396</v>
      </c>
      <c r="AA385">
        <v>2.5700000000000001E-2</v>
      </c>
      <c r="AB385">
        <v>0.1653</v>
      </c>
      <c r="AC385">
        <v>302.55</v>
      </c>
      <c r="AD385" s="1">
        <v>11614.9</v>
      </c>
      <c r="AE385" s="1">
        <v>1352.14</v>
      </c>
      <c r="AF385" s="1">
        <v>289080.49</v>
      </c>
      <c r="AG385">
        <v>568</v>
      </c>
      <c r="AH385" s="1">
        <v>45321</v>
      </c>
      <c r="AI385" s="1">
        <v>78881</v>
      </c>
      <c r="AJ385">
        <v>62.8</v>
      </c>
      <c r="AK385">
        <v>37.700000000000003</v>
      </c>
      <c r="AL385">
        <v>38.01</v>
      </c>
      <c r="AM385">
        <v>5</v>
      </c>
      <c r="AN385">
        <v>0</v>
      </c>
      <c r="AO385">
        <v>0.90459999999999996</v>
      </c>
      <c r="AP385" s="1">
        <v>1653.85</v>
      </c>
      <c r="AQ385" s="1">
        <v>1840.75</v>
      </c>
      <c r="AR385" s="1">
        <v>8036.48</v>
      </c>
      <c r="AS385">
        <v>867.33</v>
      </c>
      <c r="AT385">
        <v>477.22</v>
      </c>
      <c r="AU385" s="1">
        <v>12875.63</v>
      </c>
      <c r="AV385" s="1">
        <v>2981.81</v>
      </c>
      <c r="AW385">
        <v>0.21290000000000001</v>
      </c>
      <c r="AX385" s="1">
        <v>9974.6200000000008</v>
      </c>
      <c r="AY385">
        <v>0.71220000000000006</v>
      </c>
      <c r="AZ385">
        <v>327.19</v>
      </c>
      <c r="BA385">
        <v>2.3400000000000001E-2</v>
      </c>
      <c r="BB385">
        <v>721.83</v>
      </c>
      <c r="BC385">
        <v>5.1499999999999997E-2</v>
      </c>
      <c r="BD385" s="1">
        <v>14005.45</v>
      </c>
      <c r="BE385" s="1">
        <v>1148.6500000000001</v>
      </c>
      <c r="BF385">
        <v>0.123</v>
      </c>
      <c r="BG385">
        <v>0.59889999999999999</v>
      </c>
      <c r="BH385">
        <v>0.24360000000000001</v>
      </c>
      <c r="BI385">
        <v>0.11070000000000001</v>
      </c>
      <c r="BJ385">
        <v>3.2399999999999998E-2</v>
      </c>
      <c r="BK385">
        <v>1.43E-2</v>
      </c>
    </row>
    <row r="386" spans="1:63" x14ac:dyDescent="0.25">
      <c r="A386" t="s">
        <v>386</v>
      </c>
      <c r="B386">
        <v>50336</v>
      </c>
      <c r="C386">
        <v>160</v>
      </c>
      <c r="D386">
        <v>8.32</v>
      </c>
      <c r="E386" s="1">
        <v>1331.94</v>
      </c>
      <c r="F386" s="1">
        <v>1435.07</v>
      </c>
      <c r="G386">
        <v>1.4E-3</v>
      </c>
      <c r="H386">
        <v>4.8999999999999998E-3</v>
      </c>
      <c r="I386">
        <v>1.4E-3</v>
      </c>
      <c r="J386">
        <v>6.9999999999999999E-4</v>
      </c>
      <c r="K386">
        <v>1.11E-2</v>
      </c>
      <c r="L386">
        <v>0.96309999999999996</v>
      </c>
      <c r="M386">
        <v>1.7399999999999999E-2</v>
      </c>
      <c r="N386">
        <v>0.34039999999999998</v>
      </c>
      <c r="O386">
        <v>4.1000000000000003E-3</v>
      </c>
      <c r="P386">
        <v>0.1489</v>
      </c>
      <c r="Q386" s="1">
        <v>61823.39</v>
      </c>
      <c r="R386">
        <v>0.2772</v>
      </c>
      <c r="S386">
        <v>0.15840000000000001</v>
      </c>
      <c r="T386">
        <v>0.56440000000000001</v>
      </c>
      <c r="U386">
        <v>12</v>
      </c>
      <c r="V386" s="1">
        <v>86115.33</v>
      </c>
      <c r="W386">
        <v>107.27</v>
      </c>
      <c r="X386" s="1">
        <v>188748.51</v>
      </c>
      <c r="Y386">
        <v>0.91120000000000001</v>
      </c>
      <c r="Z386">
        <v>2.52E-2</v>
      </c>
      <c r="AA386">
        <v>6.3600000000000004E-2</v>
      </c>
      <c r="AB386">
        <v>8.8800000000000004E-2</v>
      </c>
      <c r="AC386">
        <v>188.75</v>
      </c>
      <c r="AD386" s="1">
        <v>4974.3100000000004</v>
      </c>
      <c r="AE386">
        <v>605</v>
      </c>
      <c r="AF386" s="1">
        <v>166139.21</v>
      </c>
      <c r="AG386">
        <v>330</v>
      </c>
      <c r="AH386" s="1">
        <v>38410</v>
      </c>
      <c r="AI386" s="1">
        <v>57383</v>
      </c>
      <c r="AJ386">
        <v>33.090000000000003</v>
      </c>
      <c r="AK386">
        <v>25.83</v>
      </c>
      <c r="AL386">
        <v>28.46</v>
      </c>
      <c r="AM386">
        <v>4.1500000000000004</v>
      </c>
      <c r="AN386" s="1">
        <v>1580.53</v>
      </c>
      <c r="AO386">
        <v>1.6721999999999999</v>
      </c>
      <c r="AP386" s="1">
        <v>1365.48</v>
      </c>
      <c r="AQ386" s="1">
        <v>2769.34</v>
      </c>
      <c r="AR386" s="1">
        <v>6961.05</v>
      </c>
      <c r="AS386" s="1">
        <v>1142.98</v>
      </c>
      <c r="AT386">
        <v>625.44000000000005</v>
      </c>
      <c r="AU386" s="1">
        <v>12864.29</v>
      </c>
      <c r="AV386" s="1">
        <v>6435.84</v>
      </c>
      <c r="AW386">
        <v>0.44340000000000002</v>
      </c>
      <c r="AX386" s="1">
        <v>5334.92</v>
      </c>
      <c r="AY386">
        <v>0.36749999999999999</v>
      </c>
      <c r="AZ386" s="1">
        <v>1449.54</v>
      </c>
      <c r="BA386">
        <v>9.9900000000000003E-2</v>
      </c>
      <c r="BB386" s="1">
        <v>1294.74</v>
      </c>
      <c r="BC386">
        <v>8.9200000000000002E-2</v>
      </c>
      <c r="BD386" s="1">
        <v>14515.04</v>
      </c>
      <c r="BE386" s="1">
        <v>6778.54</v>
      </c>
      <c r="BF386">
        <v>2.0428000000000002</v>
      </c>
      <c r="BG386">
        <v>0.56999999999999995</v>
      </c>
      <c r="BH386">
        <v>0.23699999999999999</v>
      </c>
      <c r="BI386">
        <v>0.1565</v>
      </c>
      <c r="BJ386">
        <v>2.2700000000000001E-2</v>
      </c>
      <c r="BK386">
        <v>1.37E-2</v>
      </c>
    </row>
    <row r="387" spans="1:63" x14ac:dyDescent="0.25">
      <c r="A387" t="s">
        <v>387</v>
      </c>
      <c r="B387">
        <v>46250</v>
      </c>
      <c r="C387">
        <v>118</v>
      </c>
      <c r="D387">
        <v>26.78</v>
      </c>
      <c r="E387" s="1">
        <v>3160.46</v>
      </c>
      <c r="F387" s="1">
        <v>2977.7</v>
      </c>
      <c r="G387">
        <v>5.7000000000000002E-3</v>
      </c>
      <c r="H387">
        <v>1.2999999999999999E-3</v>
      </c>
      <c r="I387">
        <v>1.6500000000000001E-2</v>
      </c>
      <c r="J387">
        <v>2E-3</v>
      </c>
      <c r="K387">
        <v>2.4199999999999999E-2</v>
      </c>
      <c r="L387">
        <v>0.90329999999999999</v>
      </c>
      <c r="M387">
        <v>4.7E-2</v>
      </c>
      <c r="N387">
        <v>0.25309999999999999</v>
      </c>
      <c r="O387">
        <v>3.7000000000000002E-3</v>
      </c>
      <c r="P387">
        <v>0.1275</v>
      </c>
      <c r="Q387" s="1">
        <v>62929.17</v>
      </c>
      <c r="R387">
        <v>0.31090000000000001</v>
      </c>
      <c r="S387">
        <v>0.2021</v>
      </c>
      <c r="T387">
        <v>0.48699999999999999</v>
      </c>
      <c r="U387">
        <v>18</v>
      </c>
      <c r="V387" s="1">
        <v>91683.56</v>
      </c>
      <c r="W387">
        <v>171.78</v>
      </c>
      <c r="X387" s="1">
        <v>176835.5</v>
      </c>
      <c r="Y387">
        <v>0.85580000000000001</v>
      </c>
      <c r="Z387">
        <v>9.7900000000000001E-2</v>
      </c>
      <c r="AA387">
        <v>4.6300000000000001E-2</v>
      </c>
      <c r="AB387">
        <v>0.14419999999999999</v>
      </c>
      <c r="AC387">
        <v>176.84</v>
      </c>
      <c r="AD387" s="1">
        <v>4939.38</v>
      </c>
      <c r="AE387">
        <v>627.67999999999995</v>
      </c>
      <c r="AF387" s="1">
        <v>163064.20000000001</v>
      </c>
      <c r="AG387">
        <v>315</v>
      </c>
      <c r="AH387" s="1">
        <v>40531</v>
      </c>
      <c r="AI387" s="1">
        <v>64102</v>
      </c>
      <c r="AJ387">
        <v>49.13</v>
      </c>
      <c r="AK387">
        <v>25.88</v>
      </c>
      <c r="AL387">
        <v>35.79</v>
      </c>
      <c r="AM387">
        <v>6.3</v>
      </c>
      <c r="AN387" s="1">
        <v>1649.88</v>
      </c>
      <c r="AO387">
        <v>1.0445</v>
      </c>
      <c r="AP387" s="1">
        <v>1207.71</v>
      </c>
      <c r="AQ387" s="1">
        <v>1903.66</v>
      </c>
      <c r="AR387" s="1">
        <v>6786.71</v>
      </c>
      <c r="AS387">
        <v>769.89</v>
      </c>
      <c r="AT387">
        <v>589.11</v>
      </c>
      <c r="AU387" s="1">
        <v>11257.08</v>
      </c>
      <c r="AV387" s="1">
        <v>5244.97</v>
      </c>
      <c r="AW387">
        <v>0.39460000000000001</v>
      </c>
      <c r="AX387" s="1">
        <v>6118.24</v>
      </c>
      <c r="AY387">
        <v>0.46029999999999999</v>
      </c>
      <c r="AZ387" s="1">
        <v>1122.07</v>
      </c>
      <c r="BA387">
        <v>8.4400000000000003E-2</v>
      </c>
      <c r="BB387">
        <v>805.45</v>
      </c>
      <c r="BC387">
        <v>6.0600000000000001E-2</v>
      </c>
      <c r="BD387" s="1">
        <v>13290.73</v>
      </c>
      <c r="BE387" s="1">
        <v>3867.97</v>
      </c>
      <c r="BF387">
        <v>0.81469999999999998</v>
      </c>
      <c r="BG387">
        <v>0.59230000000000005</v>
      </c>
      <c r="BH387">
        <v>0.25140000000000001</v>
      </c>
      <c r="BI387">
        <v>0.1076</v>
      </c>
      <c r="BJ387">
        <v>3.6900000000000002E-2</v>
      </c>
      <c r="BK387">
        <v>1.18E-2</v>
      </c>
    </row>
    <row r="388" spans="1:63" x14ac:dyDescent="0.25">
      <c r="A388" t="s">
        <v>388</v>
      </c>
      <c r="B388">
        <v>46722</v>
      </c>
      <c r="C388">
        <v>114</v>
      </c>
      <c r="D388">
        <v>9</v>
      </c>
      <c r="E388" s="1">
        <v>1025.98</v>
      </c>
      <c r="F388" s="1">
        <v>1008.29</v>
      </c>
      <c r="G388">
        <v>4.0000000000000001E-3</v>
      </c>
      <c r="H388">
        <v>1E-3</v>
      </c>
      <c r="I388">
        <v>9.9000000000000008E-3</v>
      </c>
      <c r="J388">
        <v>1E-3</v>
      </c>
      <c r="K388">
        <v>6.7400000000000002E-2</v>
      </c>
      <c r="L388">
        <v>0.90190000000000003</v>
      </c>
      <c r="M388">
        <v>1.49E-2</v>
      </c>
      <c r="N388">
        <v>0.1716</v>
      </c>
      <c r="O388">
        <v>0</v>
      </c>
      <c r="P388">
        <v>0.13370000000000001</v>
      </c>
      <c r="Q388" s="1">
        <v>62010.55</v>
      </c>
      <c r="R388">
        <v>0.29730000000000001</v>
      </c>
      <c r="S388">
        <v>0.16220000000000001</v>
      </c>
      <c r="T388">
        <v>0.54049999999999998</v>
      </c>
      <c r="U388">
        <v>11</v>
      </c>
      <c r="V388" s="1">
        <v>57845.09</v>
      </c>
      <c r="W388">
        <v>88.72</v>
      </c>
      <c r="X388" s="1">
        <v>410408.38</v>
      </c>
      <c r="Y388">
        <v>0.38729999999999998</v>
      </c>
      <c r="Z388">
        <v>0.12540000000000001</v>
      </c>
      <c r="AA388">
        <v>0.48730000000000001</v>
      </c>
      <c r="AB388">
        <v>0.61270000000000002</v>
      </c>
      <c r="AC388">
        <v>410.41</v>
      </c>
      <c r="AD388" s="1">
        <v>15686.02</v>
      </c>
      <c r="AE388">
        <v>535.09</v>
      </c>
      <c r="AF388" s="1">
        <v>304266.17</v>
      </c>
      <c r="AG388">
        <v>580</v>
      </c>
      <c r="AH388" s="1">
        <v>38169</v>
      </c>
      <c r="AI388" s="1">
        <v>68130</v>
      </c>
      <c r="AJ388">
        <v>48.15</v>
      </c>
      <c r="AK388">
        <v>26.97</v>
      </c>
      <c r="AL388">
        <v>34.4</v>
      </c>
      <c r="AM388">
        <v>5</v>
      </c>
      <c r="AN388">
        <v>0</v>
      </c>
      <c r="AO388">
        <v>0.9113</v>
      </c>
      <c r="AP388" s="1">
        <v>1530.66</v>
      </c>
      <c r="AQ388" s="1">
        <v>2056.88</v>
      </c>
      <c r="AR388" s="1">
        <v>7241.28</v>
      </c>
      <c r="AS388">
        <v>945.82</v>
      </c>
      <c r="AT388">
        <v>539.84</v>
      </c>
      <c r="AU388" s="1">
        <v>12314.47</v>
      </c>
      <c r="AV388" s="1">
        <v>3491.32</v>
      </c>
      <c r="AW388">
        <v>0.2029</v>
      </c>
      <c r="AX388" s="1">
        <v>10948.2</v>
      </c>
      <c r="AY388">
        <v>0.63619999999999999</v>
      </c>
      <c r="AZ388" s="1">
        <v>1766.44</v>
      </c>
      <c r="BA388">
        <v>0.1026</v>
      </c>
      <c r="BB388" s="1">
        <v>1003.56</v>
      </c>
      <c r="BC388">
        <v>5.8299999999999998E-2</v>
      </c>
      <c r="BD388" s="1">
        <v>17209.52</v>
      </c>
      <c r="BE388" s="1">
        <v>2630.63</v>
      </c>
      <c r="BF388">
        <v>0.58550000000000002</v>
      </c>
      <c r="BG388">
        <v>0.44790000000000002</v>
      </c>
      <c r="BH388">
        <v>0.19109999999999999</v>
      </c>
      <c r="BI388">
        <v>0.2465</v>
      </c>
      <c r="BJ388">
        <v>4.5600000000000002E-2</v>
      </c>
      <c r="BK388">
        <v>6.8900000000000003E-2</v>
      </c>
    </row>
    <row r="389" spans="1:63" x14ac:dyDescent="0.25">
      <c r="A389" t="s">
        <v>389</v>
      </c>
      <c r="B389">
        <v>49056</v>
      </c>
      <c r="C389">
        <v>172</v>
      </c>
      <c r="D389">
        <v>12.6</v>
      </c>
      <c r="E389" s="1">
        <v>2167.98</v>
      </c>
      <c r="F389" s="1">
        <v>2126.3000000000002</v>
      </c>
      <c r="G389">
        <v>1.4E-3</v>
      </c>
      <c r="H389">
        <v>0</v>
      </c>
      <c r="I389">
        <v>4.1999999999999997E-3</v>
      </c>
      <c r="J389">
        <v>8.9999999999999998E-4</v>
      </c>
      <c r="K389">
        <v>1.0800000000000001E-2</v>
      </c>
      <c r="L389">
        <v>0.96940000000000004</v>
      </c>
      <c r="M389">
        <v>1.32E-2</v>
      </c>
      <c r="N389">
        <v>0.27279999999999999</v>
      </c>
      <c r="O389">
        <v>0</v>
      </c>
      <c r="P389">
        <v>0.13780000000000001</v>
      </c>
      <c r="Q389" s="1">
        <v>65369.95</v>
      </c>
      <c r="R389">
        <v>7.6399999999999996E-2</v>
      </c>
      <c r="S389">
        <v>0.1875</v>
      </c>
      <c r="T389">
        <v>0.73609999999999998</v>
      </c>
      <c r="U389">
        <v>15</v>
      </c>
      <c r="V389" s="1">
        <v>81748.12</v>
      </c>
      <c r="W389">
        <v>141.77000000000001</v>
      </c>
      <c r="X389" s="1">
        <v>208170.13</v>
      </c>
      <c r="Y389">
        <v>0.75349999999999995</v>
      </c>
      <c r="Z389">
        <v>4.2000000000000003E-2</v>
      </c>
      <c r="AA389">
        <v>0.20449999999999999</v>
      </c>
      <c r="AB389">
        <v>0.2465</v>
      </c>
      <c r="AC389">
        <v>208.17</v>
      </c>
      <c r="AD389" s="1">
        <v>4919.13</v>
      </c>
      <c r="AE389">
        <v>527.34</v>
      </c>
      <c r="AF389" s="1">
        <v>187098.16</v>
      </c>
      <c r="AG389">
        <v>404</v>
      </c>
      <c r="AH389" s="1">
        <v>39224</v>
      </c>
      <c r="AI389" s="1">
        <v>63510</v>
      </c>
      <c r="AJ389">
        <v>29.8</v>
      </c>
      <c r="AK389">
        <v>22</v>
      </c>
      <c r="AL389">
        <v>22.85</v>
      </c>
      <c r="AM389">
        <v>3.7</v>
      </c>
      <c r="AN389">
        <v>0</v>
      </c>
      <c r="AO389">
        <v>0.69940000000000002</v>
      </c>
      <c r="AP389" s="1">
        <v>1521.65</v>
      </c>
      <c r="AQ389" s="1">
        <v>2729.13</v>
      </c>
      <c r="AR389" s="1">
        <v>7299.06</v>
      </c>
      <c r="AS389">
        <v>559.46</v>
      </c>
      <c r="AT389">
        <v>347.05</v>
      </c>
      <c r="AU389" s="1">
        <v>12456.36</v>
      </c>
      <c r="AV389" s="1">
        <v>6171.8</v>
      </c>
      <c r="AW389">
        <v>0.44990000000000002</v>
      </c>
      <c r="AX389" s="1">
        <v>3915.9</v>
      </c>
      <c r="AY389">
        <v>0.28549999999999998</v>
      </c>
      <c r="AZ389" s="1">
        <v>1564.92</v>
      </c>
      <c r="BA389">
        <v>0.11409999999999999</v>
      </c>
      <c r="BB389" s="1">
        <v>2065.5</v>
      </c>
      <c r="BC389">
        <v>0.15060000000000001</v>
      </c>
      <c r="BD389" s="1">
        <v>13718.12</v>
      </c>
      <c r="BE389" s="1">
        <v>4973.9799999999996</v>
      </c>
      <c r="BF389">
        <v>1.2398</v>
      </c>
      <c r="BG389">
        <v>0.49330000000000002</v>
      </c>
      <c r="BH389">
        <v>0.29320000000000002</v>
      </c>
      <c r="BI389">
        <v>0.17860000000000001</v>
      </c>
      <c r="BJ389">
        <v>1.7100000000000001E-2</v>
      </c>
      <c r="BK389">
        <v>1.78E-2</v>
      </c>
    </row>
    <row r="390" spans="1:63" x14ac:dyDescent="0.25">
      <c r="A390" t="s">
        <v>390</v>
      </c>
      <c r="B390">
        <v>48728</v>
      </c>
      <c r="C390">
        <v>45</v>
      </c>
      <c r="D390">
        <v>112.59</v>
      </c>
      <c r="E390" s="1">
        <v>5066.53</v>
      </c>
      <c r="F390" s="1">
        <v>4718.68</v>
      </c>
      <c r="G390">
        <v>1.7399999999999999E-2</v>
      </c>
      <c r="H390">
        <v>2.5000000000000001E-3</v>
      </c>
      <c r="I390">
        <v>0.22720000000000001</v>
      </c>
      <c r="J390">
        <v>4.0000000000000002E-4</v>
      </c>
      <c r="K390">
        <v>3.2599999999999997E-2</v>
      </c>
      <c r="L390">
        <v>0.64549999999999996</v>
      </c>
      <c r="M390">
        <v>7.4399999999999994E-2</v>
      </c>
      <c r="N390">
        <v>0.32440000000000002</v>
      </c>
      <c r="O390">
        <v>1.54E-2</v>
      </c>
      <c r="P390">
        <v>0.15529999999999999</v>
      </c>
      <c r="Q390" s="1">
        <v>70642.59</v>
      </c>
      <c r="R390">
        <v>0.1918</v>
      </c>
      <c r="S390">
        <v>0.17610000000000001</v>
      </c>
      <c r="T390">
        <v>0.6321</v>
      </c>
      <c r="U390">
        <v>26</v>
      </c>
      <c r="V390" s="1">
        <v>112708.31</v>
      </c>
      <c r="W390">
        <v>187.33</v>
      </c>
      <c r="X390" s="1">
        <v>145975.76</v>
      </c>
      <c r="Y390">
        <v>0.84830000000000005</v>
      </c>
      <c r="Z390">
        <v>0.12759999999999999</v>
      </c>
      <c r="AA390">
        <v>2.41E-2</v>
      </c>
      <c r="AB390">
        <v>0.1517</v>
      </c>
      <c r="AC390">
        <v>145.97999999999999</v>
      </c>
      <c r="AD390" s="1">
        <v>6976.24</v>
      </c>
      <c r="AE390">
        <v>890.05</v>
      </c>
      <c r="AF390" s="1">
        <v>134295.5</v>
      </c>
      <c r="AG390">
        <v>184</v>
      </c>
      <c r="AH390" s="1">
        <v>40127</v>
      </c>
      <c r="AI390" s="1">
        <v>59996</v>
      </c>
      <c r="AJ390">
        <v>78.53</v>
      </c>
      <c r="AK390">
        <v>45.98</v>
      </c>
      <c r="AL390">
        <v>53.99</v>
      </c>
      <c r="AM390">
        <v>6.1</v>
      </c>
      <c r="AN390">
        <v>0</v>
      </c>
      <c r="AO390">
        <v>1.1371</v>
      </c>
      <c r="AP390" s="1">
        <v>1619.35</v>
      </c>
      <c r="AQ390" s="1">
        <v>2146.44</v>
      </c>
      <c r="AR390" s="1">
        <v>8823.32</v>
      </c>
      <c r="AS390" s="1">
        <v>1093.73</v>
      </c>
      <c r="AT390">
        <v>138.91</v>
      </c>
      <c r="AU390" s="1">
        <v>13821.76</v>
      </c>
      <c r="AV390" s="1">
        <v>6259.74</v>
      </c>
      <c r="AW390">
        <v>0.43240000000000001</v>
      </c>
      <c r="AX390" s="1">
        <v>6243.95</v>
      </c>
      <c r="AY390">
        <v>0.43130000000000002</v>
      </c>
      <c r="AZ390">
        <v>522.88</v>
      </c>
      <c r="BA390">
        <v>3.61E-2</v>
      </c>
      <c r="BB390" s="1">
        <v>1450.52</v>
      </c>
      <c r="BC390">
        <v>0.1002</v>
      </c>
      <c r="BD390" s="1">
        <v>14477.09</v>
      </c>
      <c r="BE390" s="1">
        <v>4342.1899999999996</v>
      </c>
      <c r="BF390">
        <v>1.0293000000000001</v>
      </c>
      <c r="BG390">
        <v>0.59099999999999997</v>
      </c>
      <c r="BH390">
        <v>0.26419999999999999</v>
      </c>
      <c r="BI390">
        <v>7.7299999999999994E-2</v>
      </c>
      <c r="BJ390">
        <v>2.2599999999999999E-2</v>
      </c>
      <c r="BK390">
        <v>4.4900000000000002E-2</v>
      </c>
    </row>
    <row r="391" spans="1:63" x14ac:dyDescent="0.25">
      <c r="A391" t="s">
        <v>391</v>
      </c>
      <c r="B391">
        <v>48819</v>
      </c>
      <c r="C391">
        <v>101</v>
      </c>
      <c r="D391">
        <v>10.55</v>
      </c>
      <c r="E391" s="1">
        <v>1065.4000000000001</v>
      </c>
      <c r="F391">
        <v>986.04</v>
      </c>
      <c r="G391">
        <v>0</v>
      </c>
      <c r="H391">
        <v>0</v>
      </c>
      <c r="I391">
        <v>5.1000000000000004E-3</v>
      </c>
      <c r="J391">
        <v>0</v>
      </c>
      <c r="K391">
        <v>1.2200000000000001E-2</v>
      </c>
      <c r="L391">
        <v>0.96450000000000002</v>
      </c>
      <c r="M391">
        <v>1.83E-2</v>
      </c>
      <c r="N391">
        <v>0.31440000000000001</v>
      </c>
      <c r="O391">
        <v>0</v>
      </c>
      <c r="P391">
        <v>0.13289999999999999</v>
      </c>
      <c r="Q391" s="1">
        <v>56869.53</v>
      </c>
      <c r="R391">
        <v>0.32429999999999998</v>
      </c>
      <c r="S391">
        <v>0.16220000000000001</v>
      </c>
      <c r="T391">
        <v>0.51349999999999996</v>
      </c>
      <c r="U391">
        <v>8</v>
      </c>
      <c r="V391" s="1">
        <v>77473.5</v>
      </c>
      <c r="W391">
        <v>126.48</v>
      </c>
      <c r="X391" s="1">
        <v>209156.02</v>
      </c>
      <c r="Y391">
        <v>0.85129999999999995</v>
      </c>
      <c r="Z391">
        <v>2.6100000000000002E-2</v>
      </c>
      <c r="AA391">
        <v>0.1226</v>
      </c>
      <c r="AB391">
        <v>0.1487</v>
      </c>
      <c r="AC391">
        <v>209.16</v>
      </c>
      <c r="AD391" s="1">
        <v>4964.51</v>
      </c>
      <c r="AE391">
        <v>621.35</v>
      </c>
      <c r="AF391" s="1">
        <v>192357.93</v>
      </c>
      <c r="AG391">
        <v>428</v>
      </c>
      <c r="AH391" s="1">
        <v>36295</v>
      </c>
      <c r="AI391" s="1">
        <v>56307</v>
      </c>
      <c r="AJ391">
        <v>31.1</v>
      </c>
      <c r="AK391">
        <v>22.6</v>
      </c>
      <c r="AL391">
        <v>26.31</v>
      </c>
      <c r="AM391">
        <v>5.0999999999999996</v>
      </c>
      <c r="AN391" s="1">
        <v>1551.87</v>
      </c>
      <c r="AO391">
        <v>1.4957</v>
      </c>
      <c r="AP391" s="1">
        <v>1935.73</v>
      </c>
      <c r="AQ391" s="1">
        <v>2589.4699999999998</v>
      </c>
      <c r="AR391" s="1">
        <v>7368</v>
      </c>
      <c r="AS391">
        <v>909.26</v>
      </c>
      <c r="AT391">
        <v>557.28</v>
      </c>
      <c r="AU391" s="1">
        <v>13359.74</v>
      </c>
      <c r="AV391" s="1">
        <v>6401.7</v>
      </c>
      <c r="AW391">
        <v>0.41299999999999998</v>
      </c>
      <c r="AX391" s="1">
        <v>5928.96</v>
      </c>
      <c r="AY391">
        <v>0.38250000000000001</v>
      </c>
      <c r="AZ391" s="1">
        <v>1192.5999999999999</v>
      </c>
      <c r="BA391">
        <v>7.6899999999999996E-2</v>
      </c>
      <c r="BB391" s="1">
        <v>1978.33</v>
      </c>
      <c r="BC391">
        <v>0.12759999999999999</v>
      </c>
      <c r="BD391" s="1">
        <v>15501.59</v>
      </c>
      <c r="BE391" s="1">
        <v>4810.32</v>
      </c>
      <c r="BF391">
        <v>1.3980999999999999</v>
      </c>
      <c r="BG391">
        <v>0.53500000000000003</v>
      </c>
      <c r="BH391">
        <v>0.24340000000000001</v>
      </c>
      <c r="BI391">
        <v>0.14430000000000001</v>
      </c>
      <c r="BJ391">
        <v>3.6799999999999999E-2</v>
      </c>
      <c r="BK391">
        <v>4.0500000000000001E-2</v>
      </c>
    </row>
    <row r="392" spans="1:63" x14ac:dyDescent="0.25">
      <c r="A392" t="s">
        <v>392</v>
      </c>
      <c r="B392">
        <v>48033</v>
      </c>
      <c r="C392">
        <v>137</v>
      </c>
      <c r="D392">
        <v>8.31</v>
      </c>
      <c r="E392" s="1">
        <v>1137.8800000000001</v>
      </c>
      <c r="F392" s="1">
        <v>1109.25</v>
      </c>
      <c r="G392">
        <v>5.4000000000000003E-3</v>
      </c>
      <c r="H392">
        <v>8.9999999999999998E-4</v>
      </c>
      <c r="I392">
        <v>5.4000000000000003E-3</v>
      </c>
      <c r="J392">
        <v>8.9999999999999998E-4</v>
      </c>
      <c r="K392">
        <v>2.4299999999999999E-2</v>
      </c>
      <c r="L392">
        <v>0.93420000000000003</v>
      </c>
      <c r="M392">
        <v>2.8799999999999999E-2</v>
      </c>
      <c r="N392">
        <v>0.28289999999999998</v>
      </c>
      <c r="O392">
        <v>1.2800000000000001E-2</v>
      </c>
      <c r="P392">
        <v>0.17380000000000001</v>
      </c>
      <c r="Q392" s="1">
        <v>53367.360000000001</v>
      </c>
      <c r="R392">
        <v>0.40450000000000003</v>
      </c>
      <c r="S392">
        <v>0.23599999999999999</v>
      </c>
      <c r="T392">
        <v>0.35959999999999998</v>
      </c>
      <c r="U392">
        <v>14</v>
      </c>
      <c r="V392" s="1">
        <v>77580.5</v>
      </c>
      <c r="W392">
        <v>78.23</v>
      </c>
      <c r="X392" s="1">
        <v>318335.74</v>
      </c>
      <c r="Y392">
        <v>0.88929999999999998</v>
      </c>
      <c r="Z392">
        <v>2.8400000000000002E-2</v>
      </c>
      <c r="AA392">
        <v>8.2299999999999998E-2</v>
      </c>
      <c r="AB392">
        <v>0.11070000000000001</v>
      </c>
      <c r="AC392">
        <v>318.33999999999997</v>
      </c>
      <c r="AD392" s="1">
        <v>9211.68</v>
      </c>
      <c r="AE392">
        <v>929.48</v>
      </c>
      <c r="AF392" s="1">
        <v>270465.14</v>
      </c>
      <c r="AG392">
        <v>560</v>
      </c>
      <c r="AH392" s="1">
        <v>42020</v>
      </c>
      <c r="AI392" s="1">
        <v>72963</v>
      </c>
      <c r="AJ392">
        <v>40.5</v>
      </c>
      <c r="AK392">
        <v>27.9</v>
      </c>
      <c r="AL392">
        <v>27.9</v>
      </c>
      <c r="AM392">
        <v>4.0999999999999996</v>
      </c>
      <c r="AN392">
        <v>714.45</v>
      </c>
      <c r="AO392">
        <v>1.1380999999999999</v>
      </c>
      <c r="AP392" s="1">
        <v>2024.2</v>
      </c>
      <c r="AQ392" s="1">
        <v>3111.75</v>
      </c>
      <c r="AR392" s="1">
        <v>6379.75</v>
      </c>
      <c r="AS392">
        <v>577.88</v>
      </c>
      <c r="AT392">
        <v>911.93</v>
      </c>
      <c r="AU392" s="1">
        <v>13005.52</v>
      </c>
      <c r="AV392" s="1">
        <v>5251.72</v>
      </c>
      <c r="AW392">
        <v>0.35759999999999997</v>
      </c>
      <c r="AX392" s="1">
        <v>7536.2</v>
      </c>
      <c r="AY392">
        <v>0.5131</v>
      </c>
      <c r="AZ392" s="1">
        <v>1445.05</v>
      </c>
      <c r="BA392">
        <v>9.8400000000000001E-2</v>
      </c>
      <c r="BB392">
        <v>453.38</v>
      </c>
      <c r="BC392">
        <v>3.09E-2</v>
      </c>
      <c r="BD392" s="1">
        <v>14686.35</v>
      </c>
      <c r="BE392" s="1">
        <v>3994.38</v>
      </c>
      <c r="BF392">
        <v>0.62960000000000005</v>
      </c>
      <c r="BG392">
        <v>0.52070000000000005</v>
      </c>
      <c r="BH392">
        <v>0.18479999999999999</v>
      </c>
      <c r="BI392">
        <v>0.23530000000000001</v>
      </c>
      <c r="BJ392">
        <v>4.6699999999999998E-2</v>
      </c>
      <c r="BK392">
        <v>1.24E-2</v>
      </c>
    </row>
    <row r="393" spans="1:63" x14ac:dyDescent="0.25">
      <c r="A393" t="s">
        <v>393</v>
      </c>
      <c r="B393">
        <v>48736</v>
      </c>
      <c r="C393">
        <v>6</v>
      </c>
      <c r="D393">
        <v>247.63</v>
      </c>
      <c r="E393" s="1">
        <v>1485.76</v>
      </c>
      <c r="F393" s="1">
        <v>1572</v>
      </c>
      <c r="G393">
        <v>5.1000000000000004E-3</v>
      </c>
      <c r="H393">
        <v>1.2999999999999999E-3</v>
      </c>
      <c r="I393">
        <v>0.25559999999999999</v>
      </c>
      <c r="J393">
        <v>1.9E-3</v>
      </c>
      <c r="K393">
        <v>3.8100000000000002E-2</v>
      </c>
      <c r="L393">
        <v>0.60199999999999998</v>
      </c>
      <c r="M393">
        <v>9.6000000000000002E-2</v>
      </c>
      <c r="N393">
        <v>0.99539999999999995</v>
      </c>
      <c r="O393">
        <v>1.4999999999999999E-2</v>
      </c>
      <c r="P393">
        <v>0.1583</v>
      </c>
      <c r="Q393" s="1">
        <v>69194.3</v>
      </c>
      <c r="R393">
        <v>0.2248</v>
      </c>
      <c r="S393">
        <v>0.1938</v>
      </c>
      <c r="T393">
        <v>0.58140000000000003</v>
      </c>
      <c r="U393">
        <v>14</v>
      </c>
      <c r="V393" s="1">
        <v>119602.5</v>
      </c>
      <c r="W393">
        <v>104.67</v>
      </c>
      <c r="X393" s="1">
        <v>100825.13</v>
      </c>
      <c r="Y393">
        <v>0.43859999999999999</v>
      </c>
      <c r="Z393">
        <v>0.52280000000000004</v>
      </c>
      <c r="AA393">
        <v>3.8600000000000002E-2</v>
      </c>
      <c r="AB393">
        <v>0.56140000000000001</v>
      </c>
      <c r="AC393">
        <v>100.83</v>
      </c>
      <c r="AD393" s="1">
        <v>5277.43</v>
      </c>
      <c r="AE393">
        <v>460.87</v>
      </c>
      <c r="AF393" s="1">
        <v>74835.490000000005</v>
      </c>
      <c r="AG393">
        <v>37</v>
      </c>
      <c r="AH393" s="1">
        <v>23885</v>
      </c>
      <c r="AI393" s="1">
        <v>34735</v>
      </c>
      <c r="AJ393">
        <v>70.38</v>
      </c>
      <c r="AK393">
        <v>45.9</v>
      </c>
      <c r="AL393">
        <v>56.41</v>
      </c>
      <c r="AM393">
        <v>6.7</v>
      </c>
      <c r="AN393">
        <v>0</v>
      </c>
      <c r="AO393">
        <v>1.3184</v>
      </c>
      <c r="AP393" s="1">
        <v>2437.48</v>
      </c>
      <c r="AQ393" s="1">
        <v>2315.8200000000002</v>
      </c>
      <c r="AR393" s="1">
        <v>8873.99</v>
      </c>
      <c r="AS393" s="1">
        <v>1188.1600000000001</v>
      </c>
      <c r="AT393">
        <v>767.21</v>
      </c>
      <c r="AU393" s="1">
        <v>15582.66</v>
      </c>
      <c r="AV393" s="1">
        <v>9204.06</v>
      </c>
      <c r="AW393">
        <v>0.49270000000000003</v>
      </c>
      <c r="AX393" s="1">
        <v>4384.99</v>
      </c>
      <c r="AY393">
        <v>0.23469999999999999</v>
      </c>
      <c r="AZ393" s="1">
        <v>1676.25</v>
      </c>
      <c r="BA393">
        <v>8.9700000000000002E-2</v>
      </c>
      <c r="BB393" s="1">
        <v>3415.45</v>
      </c>
      <c r="BC393">
        <v>0.18279999999999999</v>
      </c>
      <c r="BD393" s="1">
        <v>18680.75</v>
      </c>
      <c r="BE393" s="1">
        <v>6957.9</v>
      </c>
      <c r="BF393">
        <v>4.7473000000000001</v>
      </c>
      <c r="BG393">
        <v>0.49980000000000002</v>
      </c>
      <c r="BH393">
        <v>0.2412</v>
      </c>
      <c r="BI393">
        <v>0.22120000000000001</v>
      </c>
      <c r="BJ393">
        <v>2.3199999999999998E-2</v>
      </c>
      <c r="BK393">
        <v>1.46E-2</v>
      </c>
    </row>
    <row r="394" spans="1:63" x14ac:dyDescent="0.25">
      <c r="A394" t="s">
        <v>394</v>
      </c>
      <c r="B394">
        <v>47365</v>
      </c>
      <c r="C394">
        <v>52</v>
      </c>
      <c r="D394">
        <v>180.05</v>
      </c>
      <c r="E394" s="1">
        <v>9362.4599999999991</v>
      </c>
      <c r="F394" s="1">
        <v>7976.05</v>
      </c>
      <c r="G394">
        <v>5.2200000000000003E-2</v>
      </c>
      <c r="H394">
        <v>1.8E-3</v>
      </c>
      <c r="I394">
        <v>0.32990000000000003</v>
      </c>
      <c r="J394">
        <v>8.9999999999999998E-4</v>
      </c>
      <c r="K394">
        <v>6.3700000000000007E-2</v>
      </c>
      <c r="L394">
        <v>0.43340000000000001</v>
      </c>
      <c r="M394">
        <v>0.1182</v>
      </c>
      <c r="N394">
        <v>0.74329999999999996</v>
      </c>
      <c r="O394">
        <v>5.8799999999999998E-2</v>
      </c>
      <c r="P394">
        <v>0.1731</v>
      </c>
      <c r="Q394" s="1">
        <v>68985.490000000005</v>
      </c>
      <c r="R394">
        <v>0.14899999999999999</v>
      </c>
      <c r="S394">
        <v>0.20100000000000001</v>
      </c>
      <c r="T394">
        <v>0.64990000000000003</v>
      </c>
      <c r="U394">
        <v>58</v>
      </c>
      <c r="V394" s="1">
        <v>93319.11</v>
      </c>
      <c r="W394">
        <v>151.75</v>
      </c>
      <c r="X394" s="1">
        <v>186349.02</v>
      </c>
      <c r="Y394">
        <v>0.79369999999999996</v>
      </c>
      <c r="Z394">
        <v>0.1686</v>
      </c>
      <c r="AA394">
        <v>3.7600000000000001E-2</v>
      </c>
      <c r="AB394">
        <v>0.20630000000000001</v>
      </c>
      <c r="AC394">
        <v>186.35</v>
      </c>
      <c r="AD394" s="1">
        <v>6926.46</v>
      </c>
      <c r="AE394">
        <v>671.17</v>
      </c>
      <c r="AF394" s="1">
        <v>169722.55</v>
      </c>
      <c r="AG394">
        <v>351</v>
      </c>
      <c r="AH394" s="1">
        <v>38759</v>
      </c>
      <c r="AI394" s="1">
        <v>63056</v>
      </c>
      <c r="AJ394">
        <v>60.57</v>
      </c>
      <c r="AK394">
        <v>34.979999999999997</v>
      </c>
      <c r="AL394">
        <v>42.25</v>
      </c>
      <c r="AM394">
        <v>4.33</v>
      </c>
      <c r="AN394">
        <v>0</v>
      </c>
      <c r="AO394">
        <v>0.83450000000000002</v>
      </c>
      <c r="AP394" s="1">
        <v>1389.68</v>
      </c>
      <c r="AQ394" s="1">
        <v>2002.58</v>
      </c>
      <c r="AR394" s="1">
        <v>7280.5</v>
      </c>
      <c r="AS394" s="1">
        <v>1013.58</v>
      </c>
      <c r="AT394">
        <v>429.14</v>
      </c>
      <c r="AU394" s="1">
        <v>12115.47</v>
      </c>
      <c r="AV394" s="1">
        <v>4953.93</v>
      </c>
      <c r="AW394">
        <v>0.32469999999999999</v>
      </c>
      <c r="AX394" s="1">
        <v>6859.26</v>
      </c>
      <c r="AY394">
        <v>0.4496</v>
      </c>
      <c r="AZ394" s="1">
        <v>1081.53</v>
      </c>
      <c r="BA394">
        <v>7.0900000000000005E-2</v>
      </c>
      <c r="BB394" s="1">
        <v>2362.52</v>
      </c>
      <c r="BC394">
        <v>0.15479999999999999</v>
      </c>
      <c r="BD394" s="1">
        <v>15257.24</v>
      </c>
      <c r="BE394" s="1">
        <v>2943.76</v>
      </c>
      <c r="BF394">
        <v>0.49120000000000003</v>
      </c>
      <c r="BG394">
        <v>0.5988</v>
      </c>
      <c r="BH394">
        <v>0.1993</v>
      </c>
      <c r="BI394">
        <v>0.15790000000000001</v>
      </c>
      <c r="BJ394">
        <v>3.3099999999999997E-2</v>
      </c>
      <c r="BK394">
        <v>1.0999999999999999E-2</v>
      </c>
    </row>
    <row r="395" spans="1:63" x14ac:dyDescent="0.25">
      <c r="A395" t="s">
        <v>395</v>
      </c>
      <c r="B395">
        <v>49635</v>
      </c>
      <c r="C395">
        <v>184</v>
      </c>
      <c r="D395">
        <v>8.24</v>
      </c>
      <c r="E395" s="1">
        <v>1516.53</v>
      </c>
      <c r="F395" s="1">
        <v>1253.71</v>
      </c>
      <c r="G395">
        <v>2.3999999999999998E-3</v>
      </c>
      <c r="H395">
        <v>0</v>
      </c>
      <c r="I395">
        <v>0</v>
      </c>
      <c r="J395">
        <v>8.0000000000000004E-4</v>
      </c>
      <c r="K395">
        <v>1.04E-2</v>
      </c>
      <c r="L395">
        <v>0.97289999999999999</v>
      </c>
      <c r="M395">
        <v>1.3599999999999999E-2</v>
      </c>
      <c r="N395">
        <v>0.77110000000000001</v>
      </c>
      <c r="O395">
        <v>0</v>
      </c>
      <c r="P395">
        <v>0.1741</v>
      </c>
      <c r="Q395" s="1">
        <v>56950.23</v>
      </c>
      <c r="R395">
        <v>5.2600000000000001E-2</v>
      </c>
      <c r="S395">
        <v>0.12280000000000001</v>
      </c>
      <c r="T395">
        <v>0.8246</v>
      </c>
      <c r="U395">
        <v>8</v>
      </c>
      <c r="V395" s="1">
        <v>90143.2</v>
      </c>
      <c r="W395">
        <v>177.91</v>
      </c>
      <c r="X395" s="1">
        <v>85469.33</v>
      </c>
      <c r="Y395">
        <v>0.85240000000000005</v>
      </c>
      <c r="Z395">
        <v>6.1199999999999997E-2</v>
      </c>
      <c r="AA395">
        <v>8.6400000000000005E-2</v>
      </c>
      <c r="AB395">
        <v>0.14760000000000001</v>
      </c>
      <c r="AC395">
        <v>85.47</v>
      </c>
      <c r="AD395" s="1">
        <v>1873.86</v>
      </c>
      <c r="AE395">
        <v>245.77</v>
      </c>
      <c r="AF395" s="1">
        <v>79129.100000000006</v>
      </c>
      <c r="AG395">
        <v>41</v>
      </c>
      <c r="AH395" s="1">
        <v>33329</v>
      </c>
      <c r="AI395" s="1">
        <v>49297</v>
      </c>
      <c r="AJ395">
        <v>24.08</v>
      </c>
      <c r="AK395">
        <v>21.72</v>
      </c>
      <c r="AL395">
        <v>21.79</v>
      </c>
      <c r="AM395">
        <v>4.71</v>
      </c>
      <c r="AN395">
        <v>0</v>
      </c>
      <c r="AO395">
        <v>0.68430000000000002</v>
      </c>
      <c r="AP395" s="1">
        <v>1454.51</v>
      </c>
      <c r="AQ395" s="1">
        <v>3135.47</v>
      </c>
      <c r="AR395" s="1">
        <v>8026.62</v>
      </c>
      <c r="AS395">
        <v>651.11</v>
      </c>
      <c r="AT395">
        <v>421.64</v>
      </c>
      <c r="AU395" s="1">
        <v>13689.36</v>
      </c>
      <c r="AV395" s="1">
        <v>13463.18</v>
      </c>
      <c r="AW395">
        <v>0.76219999999999999</v>
      </c>
      <c r="AX395" s="1">
        <v>1644.46</v>
      </c>
      <c r="AY395">
        <v>9.3100000000000002E-2</v>
      </c>
      <c r="AZ395" s="1">
        <v>1085.57</v>
      </c>
      <c r="BA395">
        <v>6.1499999999999999E-2</v>
      </c>
      <c r="BB395" s="1">
        <v>1471.44</v>
      </c>
      <c r="BC395">
        <v>8.3299999999999999E-2</v>
      </c>
      <c r="BD395" s="1">
        <v>17664.650000000001</v>
      </c>
      <c r="BE395" s="1">
        <v>9971.27</v>
      </c>
      <c r="BF395">
        <v>4.3798000000000004</v>
      </c>
      <c r="BG395">
        <v>0.53610000000000002</v>
      </c>
      <c r="BH395">
        <v>0.218</v>
      </c>
      <c r="BI395">
        <v>0.2097</v>
      </c>
      <c r="BJ395">
        <v>2.7900000000000001E-2</v>
      </c>
      <c r="BK395">
        <v>8.3000000000000001E-3</v>
      </c>
    </row>
    <row r="396" spans="1:63" x14ac:dyDescent="0.25">
      <c r="A396" t="s">
        <v>396</v>
      </c>
      <c r="B396">
        <v>49908</v>
      </c>
      <c r="C396">
        <v>32</v>
      </c>
      <c r="D396">
        <v>56.32</v>
      </c>
      <c r="E396" s="1">
        <v>1802.16</v>
      </c>
      <c r="F396" s="1">
        <v>1757.45</v>
      </c>
      <c r="G396">
        <v>9.7000000000000003E-3</v>
      </c>
      <c r="H396">
        <v>5.9999999999999995E-4</v>
      </c>
      <c r="I396">
        <v>9.1000000000000004E-3</v>
      </c>
      <c r="J396">
        <v>5.9999999999999995E-4</v>
      </c>
      <c r="K396">
        <v>9.7000000000000003E-3</v>
      </c>
      <c r="L396">
        <v>0.94710000000000005</v>
      </c>
      <c r="M396">
        <v>2.3300000000000001E-2</v>
      </c>
      <c r="N396">
        <v>0.31180000000000002</v>
      </c>
      <c r="O396">
        <v>1.6999999999999999E-3</v>
      </c>
      <c r="P396">
        <v>0.1249</v>
      </c>
      <c r="Q396" s="1">
        <v>60906.15</v>
      </c>
      <c r="R396">
        <v>9.0200000000000002E-2</v>
      </c>
      <c r="S396">
        <v>0.1721</v>
      </c>
      <c r="T396">
        <v>0.73770000000000002</v>
      </c>
      <c r="U396">
        <v>15</v>
      </c>
      <c r="V396" s="1">
        <v>76340</v>
      </c>
      <c r="W396">
        <v>115.68</v>
      </c>
      <c r="X396" s="1">
        <v>189371.95</v>
      </c>
      <c r="Y396">
        <v>0.79269999999999996</v>
      </c>
      <c r="Z396">
        <v>0.1019</v>
      </c>
      <c r="AA396">
        <v>0.10539999999999999</v>
      </c>
      <c r="AB396">
        <v>0.20730000000000001</v>
      </c>
      <c r="AC396">
        <v>189.37</v>
      </c>
      <c r="AD396" s="1">
        <v>5493.68</v>
      </c>
      <c r="AE396">
        <v>673.78</v>
      </c>
      <c r="AF396" s="1">
        <v>169441.08</v>
      </c>
      <c r="AG396">
        <v>349</v>
      </c>
      <c r="AH396" s="1">
        <v>40356</v>
      </c>
      <c r="AI396" s="1">
        <v>61594</v>
      </c>
      <c r="AJ396">
        <v>49.4</v>
      </c>
      <c r="AK396">
        <v>26.6</v>
      </c>
      <c r="AL396">
        <v>26.66</v>
      </c>
      <c r="AM396">
        <v>4.7</v>
      </c>
      <c r="AN396" s="1">
        <v>1746.11</v>
      </c>
      <c r="AO396">
        <v>1.0811999999999999</v>
      </c>
      <c r="AP396" s="1">
        <v>1525.02</v>
      </c>
      <c r="AQ396" s="1">
        <v>2279.56</v>
      </c>
      <c r="AR396" s="1">
        <v>6619.93</v>
      </c>
      <c r="AS396">
        <v>471.02</v>
      </c>
      <c r="AT396">
        <v>223.11</v>
      </c>
      <c r="AU396" s="1">
        <v>11118.64</v>
      </c>
      <c r="AV396" s="1">
        <v>5666.71</v>
      </c>
      <c r="AW396">
        <v>0.41520000000000001</v>
      </c>
      <c r="AX396" s="1">
        <v>6331.23</v>
      </c>
      <c r="AY396">
        <v>0.46389999999999998</v>
      </c>
      <c r="AZ396">
        <v>655.61</v>
      </c>
      <c r="BA396">
        <v>4.8000000000000001E-2</v>
      </c>
      <c r="BB396">
        <v>993.92</v>
      </c>
      <c r="BC396">
        <v>7.2800000000000004E-2</v>
      </c>
      <c r="BD396" s="1">
        <v>13647.47</v>
      </c>
      <c r="BE396" s="1">
        <v>4989.53</v>
      </c>
      <c r="BF396">
        <v>1.0745</v>
      </c>
      <c r="BG396">
        <v>0.52129999999999999</v>
      </c>
      <c r="BH396">
        <v>0.29530000000000001</v>
      </c>
      <c r="BI396">
        <v>0.12870000000000001</v>
      </c>
      <c r="BJ396">
        <v>3.6200000000000003E-2</v>
      </c>
      <c r="BK396">
        <v>1.8499999999999999E-2</v>
      </c>
    </row>
    <row r="397" spans="1:63" x14ac:dyDescent="0.25">
      <c r="A397" t="s">
        <v>397</v>
      </c>
      <c r="B397">
        <v>46268</v>
      </c>
      <c r="C397">
        <v>68</v>
      </c>
      <c r="D397">
        <v>22.68</v>
      </c>
      <c r="E397" s="1">
        <v>1542.14</v>
      </c>
      <c r="F397" s="1">
        <v>1498.13</v>
      </c>
      <c r="G397">
        <v>2.7000000000000001E-3</v>
      </c>
      <c r="H397">
        <v>6.9999999999999999E-4</v>
      </c>
      <c r="I397">
        <v>1.0699999999999999E-2</v>
      </c>
      <c r="J397">
        <v>1.2999999999999999E-3</v>
      </c>
      <c r="K397">
        <v>2.7400000000000001E-2</v>
      </c>
      <c r="L397">
        <v>0.91920000000000002</v>
      </c>
      <c r="M397">
        <v>3.8100000000000002E-2</v>
      </c>
      <c r="N397">
        <v>0.2833</v>
      </c>
      <c r="O397">
        <v>0</v>
      </c>
      <c r="P397">
        <v>0.14849999999999999</v>
      </c>
      <c r="Q397" s="1">
        <v>62347.74</v>
      </c>
      <c r="R397">
        <v>0.2336</v>
      </c>
      <c r="S397">
        <v>0.17760000000000001</v>
      </c>
      <c r="T397">
        <v>0.58879999999999999</v>
      </c>
      <c r="U397">
        <v>13</v>
      </c>
      <c r="V397" s="1">
        <v>93217.85</v>
      </c>
      <c r="W397">
        <v>112.25</v>
      </c>
      <c r="X397" s="1">
        <v>161098.1</v>
      </c>
      <c r="Y397">
        <v>0.84640000000000004</v>
      </c>
      <c r="Z397">
        <v>0.10290000000000001</v>
      </c>
      <c r="AA397">
        <v>5.0700000000000002E-2</v>
      </c>
      <c r="AB397">
        <v>0.15359999999999999</v>
      </c>
      <c r="AC397">
        <v>161.1</v>
      </c>
      <c r="AD397" s="1">
        <v>4780.0200000000004</v>
      </c>
      <c r="AE397">
        <v>704.05</v>
      </c>
      <c r="AF397" s="1">
        <v>158014.44</v>
      </c>
      <c r="AG397">
        <v>288</v>
      </c>
      <c r="AH397" s="1">
        <v>37283</v>
      </c>
      <c r="AI397" s="1">
        <v>60938</v>
      </c>
      <c r="AJ397">
        <v>33.44</v>
      </c>
      <c r="AK397">
        <v>29.14</v>
      </c>
      <c r="AL397">
        <v>32.18</v>
      </c>
      <c r="AM397">
        <v>5.6</v>
      </c>
      <c r="AN397" s="1">
        <v>1503.67</v>
      </c>
      <c r="AO397">
        <v>1.2487999999999999</v>
      </c>
      <c r="AP397" s="1">
        <v>1183.3599999999999</v>
      </c>
      <c r="AQ397" s="1">
        <v>1950.96</v>
      </c>
      <c r="AR397" s="1">
        <v>7144.58</v>
      </c>
      <c r="AS397">
        <v>821.22</v>
      </c>
      <c r="AT397">
        <v>589.12</v>
      </c>
      <c r="AU397" s="1">
        <v>11689.24</v>
      </c>
      <c r="AV397" s="1">
        <v>5717.47</v>
      </c>
      <c r="AW397">
        <v>0.41710000000000003</v>
      </c>
      <c r="AX397" s="1">
        <v>5735.42</v>
      </c>
      <c r="AY397">
        <v>0.41849999999999998</v>
      </c>
      <c r="AZ397" s="1">
        <v>1446.12</v>
      </c>
      <c r="BA397">
        <v>0.1055</v>
      </c>
      <c r="BB397">
        <v>807.13</v>
      </c>
      <c r="BC397">
        <v>5.8900000000000001E-2</v>
      </c>
      <c r="BD397" s="1">
        <v>13706.14</v>
      </c>
      <c r="BE397" s="1">
        <v>4993.24</v>
      </c>
      <c r="BF397">
        <v>1.2121999999999999</v>
      </c>
      <c r="BG397">
        <v>0.57920000000000005</v>
      </c>
      <c r="BH397">
        <v>0.2293</v>
      </c>
      <c r="BI397">
        <v>0.14430000000000001</v>
      </c>
      <c r="BJ397">
        <v>3.3599999999999998E-2</v>
      </c>
      <c r="BK397">
        <v>1.37E-2</v>
      </c>
    </row>
    <row r="398" spans="1:63" x14ac:dyDescent="0.25">
      <c r="A398" t="s">
        <v>398</v>
      </c>
      <c r="B398">
        <v>50575</v>
      </c>
      <c r="C398">
        <v>92</v>
      </c>
      <c r="D398">
        <v>12.23</v>
      </c>
      <c r="E398" s="1">
        <v>1125.25</v>
      </c>
      <c r="F398" s="1">
        <v>1258.0999999999999</v>
      </c>
      <c r="G398">
        <v>8.0000000000000004E-4</v>
      </c>
      <c r="H398">
        <v>0</v>
      </c>
      <c r="I398">
        <v>1.6000000000000001E-3</v>
      </c>
      <c r="J398">
        <v>0</v>
      </c>
      <c r="K398">
        <v>1.67E-2</v>
      </c>
      <c r="L398">
        <v>0.95540000000000003</v>
      </c>
      <c r="M398">
        <v>2.5499999999999998E-2</v>
      </c>
      <c r="N398">
        <v>0.34860000000000002</v>
      </c>
      <c r="O398">
        <v>4.4000000000000003E-3</v>
      </c>
      <c r="P398">
        <v>0.1023</v>
      </c>
      <c r="Q398" s="1">
        <v>59880.29</v>
      </c>
      <c r="R398">
        <v>0.1124</v>
      </c>
      <c r="S398">
        <v>0.22470000000000001</v>
      </c>
      <c r="T398">
        <v>0.66290000000000004</v>
      </c>
      <c r="U398">
        <v>10</v>
      </c>
      <c r="V398" s="1">
        <v>86013.6</v>
      </c>
      <c r="W398">
        <v>109.06</v>
      </c>
      <c r="X398" s="1">
        <v>174228.84</v>
      </c>
      <c r="Y398">
        <v>0.82720000000000005</v>
      </c>
      <c r="Z398">
        <v>7.1400000000000005E-2</v>
      </c>
      <c r="AA398">
        <v>0.1014</v>
      </c>
      <c r="AB398">
        <v>0.17280000000000001</v>
      </c>
      <c r="AC398">
        <v>174.23</v>
      </c>
      <c r="AD398" s="1">
        <v>4372.32</v>
      </c>
      <c r="AE398">
        <v>441.54</v>
      </c>
      <c r="AF398" s="1">
        <v>126317.37</v>
      </c>
      <c r="AG398">
        <v>149</v>
      </c>
      <c r="AH398" s="1">
        <v>34814</v>
      </c>
      <c r="AI398" s="1">
        <v>58409</v>
      </c>
      <c r="AJ398">
        <v>30.2</v>
      </c>
      <c r="AK398">
        <v>24.5</v>
      </c>
      <c r="AL398">
        <v>24.74</v>
      </c>
      <c r="AM398">
        <v>4.7</v>
      </c>
      <c r="AN398" s="1">
        <v>2135.4299999999998</v>
      </c>
      <c r="AO398">
        <v>1.5583</v>
      </c>
      <c r="AP398" s="1">
        <v>1050.04</v>
      </c>
      <c r="AQ398" s="1">
        <v>1894.33</v>
      </c>
      <c r="AR398" s="1">
        <v>6108.34</v>
      </c>
      <c r="AS398">
        <v>190.86</v>
      </c>
      <c r="AT398">
        <v>386.62</v>
      </c>
      <c r="AU398" s="1">
        <v>9630.19</v>
      </c>
      <c r="AV398" s="1">
        <v>6678.29</v>
      </c>
      <c r="AW398">
        <v>0.46050000000000002</v>
      </c>
      <c r="AX398" s="1">
        <v>4971.6400000000003</v>
      </c>
      <c r="AY398">
        <v>0.34289999999999998</v>
      </c>
      <c r="AZ398" s="1">
        <v>1835.11</v>
      </c>
      <c r="BA398">
        <v>0.12659999999999999</v>
      </c>
      <c r="BB398" s="1">
        <v>1015.86</v>
      </c>
      <c r="BC398">
        <v>7.0099999999999996E-2</v>
      </c>
      <c r="BD398" s="1">
        <v>14500.9</v>
      </c>
      <c r="BE398" s="1">
        <v>7566.87</v>
      </c>
      <c r="BF398">
        <v>2.0655000000000001</v>
      </c>
      <c r="BG398">
        <v>0.55179999999999996</v>
      </c>
      <c r="BH398">
        <v>0.28610000000000002</v>
      </c>
      <c r="BI398">
        <v>0.12939999999999999</v>
      </c>
      <c r="BJ398">
        <v>2.7199999999999998E-2</v>
      </c>
      <c r="BK398">
        <v>5.4000000000000003E-3</v>
      </c>
    </row>
    <row r="399" spans="1:63" x14ac:dyDescent="0.25">
      <c r="A399" t="s">
        <v>399</v>
      </c>
      <c r="B399">
        <v>50716</v>
      </c>
      <c r="C399">
        <v>8</v>
      </c>
      <c r="D399">
        <v>100.46</v>
      </c>
      <c r="E399">
        <v>803.69</v>
      </c>
      <c r="F399">
        <v>854.97</v>
      </c>
      <c r="G399">
        <v>1.0500000000000001E-2</v>
      </c>
      <c r="H399">
        <v>0</v>
      </c>
      <c r="I399">
        <v>1.52E-2</v>
      </c>
      <c r="J399">
        <v>1.1999999999999999E-3</v>
      </c>
      <c r="K399">
        <v>0.14499999999999999</v>
      </c>
      <c r="L399">
        <v>0.80940000000000001</v>
      </c>
      <c r="M399">
        <v>1.8700000000000001E-2</v>
      </c>
      <c r="N399">
        <v>0.49349999999999999</v>
      </c>
      <c r="O399">
        <v>0</v>
      </c>
      <c r="P399">
        <v>0.16800000000000001</v>
      </c>
      <c r="Q399" s="1">
        <v>67253.72</v>
      </c>
      <c r="R399">
        <v>0.1613</v>
      </c>
      <c r="S399">
        <v>0.2581</v>
      </c>
      <c r="T399">
        <v>0.5806</v>
      </c>
      <c r="U399">
        <v>8</v>
      </c>
      <c r="V399" s="1">
        <v>76790.38</v>
      </c>
      <c r="W399">
        <v>91.77</v>
      </c>
      <c r="X399" s="1">
        <v>164579.23000000001</v>
      </c>
      <c r="Y399">
        <v>0.62780000000000002</v>
      </c>
      <c r="Z399">
        <v>0.3397</v>
      </c>
      <c r="AA399">
        <v>3.2500000000000001E-2</v>
      </c>
      <c r="AB399">
        <v>0.37219999999999998</v>
      </c>
      <c r="AC399">
        <v>164.58</v>
      </c>
      <c r="AD399" s="1">
        <v>8157.7</v>
      </c>
      <c r="AE399">
        <v>675.91</v>
      </c>
      <c r="AF399" s="1">
        <v>131657.35999999999</v>
      </c>
      <c r="AG399">
        <v>170</v>
      </c>
      <c r="AH399" s="1">
        <v>37832</v>
      </c>
      <c r="AI399" s="1">
        <v>56928</v>
      </c>
      <c r="AJ399">
        <v>77.599999999999994</v>
      </c>
      <c r="AK399">
        <v>41.16</v>
      </c>
      <c r="AL399">
        <v>62.43</v>
      </c>
      <c r="AM399">
        <v>6</v>
      </c>
      <c r="AN399">
        <v>372.4</v>
      </c>
      <c r="AO399">
        <v>1.0949</v>
      </c>
      <c r="AP399" s="1">
        <v>2046.3</v>
      </c>
      <c r="AQ399" s="1">
        <v>2109.1999999999998</v>
      </c>
      <c r="AR399" s="1">
        <v>8310.41</v>
      </c>
      <c r="AS399">
        <v>791.37</v>
      </c>
      <c r="AT399">
        <v>442.8</v>
      </c>
      <c r="AU399" s="1">
        <v>13700.09</v>
      </c>
      <c r="AV399" s="1">
        <v>5050.6000000000004</v>
      </c>
      <c r="AW399">
        <v>0.1709</v>
      </c>
      <c r="AX399" s="1">
        <v>6971.63</v>
      </c>
      <c r="AY399">
        <v>0.2359</v>
      </c>
      <c r="AZ399" s="1">
        <v>16189.76</v>
      </c>
      <c r="BA399">
        <v>0.54769999999999996</v>
      </c>
      <c r="BB399" s="1">
        <v>1346.37</v>
      </c>
      <c r="BC399">
        <v>4.5499999999999999E-2</v>
      </c>
      <c r="BD399" s="1">
        <v>29558.36</v>
      </c>
      <c r="BE399" s="1">
        <v>4470.74</v>
      </c>
      <c r="BF399">
        <v>1.1214999999999999</v>
      </c>
      <c r="BG399">
        <v>0.53049999999999997</v>
      </c>
      <c r="BH399">
        <v>0.2024</v>
      </c>
      <c r="BI399">
        <v>0.22789999999999999</v>
      </c>
      <c r="BJ399">
        <v>2.7199999999999998E-2</v>
      </c>
      <c r="BK399">
        <v>1.2E-2</v>
      </c>
    </row>
    <row r="400" spans="1:63" x14ac:dyDescent="0.25">
      <c r="A400" t="s">
        <v>400</v>
      </c>
      <c r="B400">
        <v>44552</v>
      </c>
      <c r="C400">
        <v>25</v>
      </c>
      <c r="D400">
        <v>74.89</v>
      </c>
      <c r="E400" s="1">
        <v>1872.37</v>
      </c>
      <c r="F400" s="1">
        <v>2278.58</v>
      </c>
      <c r="G400">
        <v>1.14E-2</v>
      </c>
      <c r="H400">
        <v>0</v>
      </c>
      <c r="I400">
        <v>1.7999999999999999E-2</v>
      </c>
      <c r="J400">
        <v>8.9999999999999998E-4</v>
      </c>
      <c r="K400">
        <v>1.23E-2</v>
      </c>
      <c r="L400">
        <v>0.92720000000000002</v>
      </c>
      <c r="M400">
        <v>3.0300000000000001E-2</v>
      </c>
      <c r="N400">
        <v>0.32390000000000002</v>
      </c>
      <c r="O400">
        <v>7.6E-3</v>
      </c>
      <c r="P400">
        <v>0.20219999999999999</v>
      </c>
      <c r="Q400" s="1">
        <v>60290.559999999998</v>
      </c>
      <c r="R400">
        <v>0.1037</v>
      </c>
      <c r="S400">
        <v>0.2074</v>
      </c>
      <c r="T400">
        <v>0.68889999999999996</v>
      </c>
      <c r="U400">
        <v>22</v>
      </c>
      <c r="V400" s="1">
        <v>71263.41</v>
      </c>
      <c r="W400">
        <v>85.01</v>
      </c>
      <c r="X400" s="1">
        <v>196932.24</v>
      </c>
      <c r="Y400">
        <v>0.80100000000000005</v>
      </c>
      <c r="Z400">
        <v>0.1229</v>
      </c>
      <c r="AA400">
        <v>7.6200000000000004E-2</v>
      </c>
      <c r="AB400">
        <v>0.19900000000000001</v>
      </c>
      <c r="AC400">
        <v>196.93</v>
      </c>
      <c r="AD400" s="1">
        <v>5559.3</v>
      </c>
      <c r="AE400">
        <v>653.04999999999995</v>
      </c>
      <c r="AF400" s="1">
        <v>129224.09</v>
      </c>
      <c r="AG400">
        <v>157</v>
      </c>
      <c r="AH400" s="1">
        <v>40841</v>
      </c>
      <c r="AI400" s="1">
        <v>61353</v>
      </c>
      <c r="AJ400">
        <v>56.7</v>
      </c>
      <c r="AK400">
        <v>24.66</v>
      </c>
      <c r="AL400">
        <v>33.840000000000003</v>
      </c>
      <c r="AM400">
        <v>5.9</v>
      </c>
      <c r="AN400">
        <v>774.23</v>
      </c>
      <c r="AO400">
        <v>0.82509999999999994</v>
      </c>
      <c r="AP400" s="1">
        <v>1207.49</v>
      </c>
      <c r="AQ400" s="1">
        <v>1651.66</v>
      </c>
      <c r="AR400" s="1">
        <v>6279.58</v>
      </c>
      <c r="AS400" s="1">
        <v>1049.68</v>
      </c>
      <c r="AT400">
        <v>356.1</v>
      </c>
      <c r="AU400" s="1">
        <v>10544.51</v>
      </c>
      <c r="AV400" s="1">
        <v>4199.87</v>
      </c>
      <c r="AW400">
        <v>0.34079999999999999</v>
      </c>
      <c r="AX400" s="1">
        <v>4430.26</v>
      </c>
      <c r="AY400">
        <v>0.35949999999999999</v>
      </c>
      <c r="AZ400" s="1">
        <v>2723.22</v>
      </c>
      <c r="BA400">
        <v>0.221</v>
      </c>
      <c r="BB400">
        <v>969.71</v>
      </c>
      <c r="BC400">
        <v>7.8700000000000006E-2</v>
      </c>
      <c r="BD400" s="1">
        <v>12323.06</v>
      </c>
      <c r="BE400" s="1">
        <v>5356.27</v>
      </c>
      <c r="BF400">
        <v>1.1568000000000001</v>
      </c>
      <c r="BG400">
        <v>0.60589999999999999</v>
      </c>
      <c r="BH400">
        <v>0.23419999999999999</v>
      </c>
      <c r="BI400">
        <v>0.1227</v>
      </c>
      <c r="BJ400">
        <v>2.7400000000000001E-2</v>
      </c>
      <c r="BK400">
        <v>9.7999999999999997E-3</v>
      </c>
    </row>
    <row r="401" spans="1:63" x14ac:dyDescent="0.25">
      <c r="A401" t="s">
        <v>401</v>
      </c>
      <c r="B401">
        <v>44560</v>
      </c>
      <c r="C401">
        <v>32</v>
      </c>
      <c r="D401">
        <v>86.45</v>
      </c>
      <c r="E401" s="1">
        <v>2766.33</v>
      </c>
      <c r="F401" s="1">
        <v>2539.1799999999998</v>
      </c>
      <c r="G401">
        <v>3.8999999999999998E-3</v>
      </c>
      <c r="H401">
        <v>1.1999999999999999E-3</v>
      </c>
      <c r="I401">
        <v>9.7999999999999997E-3</v>
      </c>
      <c r="J401">
        <v>8.0000000000000004E-4</v>
      </c>
      <c r="K401">
        <v>0.12509999999999999</v>
      </c>
      <c r="L401">
        <v>0.80869999999999997</v>
      </c>
      <c r="M401">
        <v>5.04E-2</v>
      </c>
      <c r="N401">
        <v>0.43909999999999999</v>
      </c>
      <c r="O401">
        <v>4.1799999999999997E-2</v>
      </c>
      <c r="P401">
        <v>0.17480000000000001</v>
      </c>
      <c r="Q401" s="1">
        <v>65697.929999999993</v>
      </c>
      <c r="R401">
        <v>0.10630000000000001</v>
      </c>
      <c r="S401">
        <v>0.1188</v>
      </c>
      <c r="T401">
        <v>0.77500000000000002</v>
      </c>
      <c r="U401">
        <v>17</v>
      </c>
      <c r="V401" s="1">
        <v>97300.47</v>
      </c>
      <c r="W401">
        <v>157.1</v>
      </c>
      <c r="X401" s="1">
        <v>126519.96</v>
      </c>
      <c r="Y401">
        <v>0.79430000000000001</v>
      </c>
      <c r="Z401">
        <v>0.15939999999999999</v>
      </c>
      <c r="AA401">
        <v>4.6300000000000001E-2</v>
      </c>
      <c r="AB401">
        <v>0.20569999999999999</v>
      </c>
      <c r="AC401">
        <v>126.52</v>
      </c>
      <c r="AD401" s="1">
        <v>3624.05</v>
      </c>
      <c r="AE401">
        <v>393.55</v>
      </c>
      <c r="AF401" s="1">
        <v>117109.95</v>
      </c>
      <c r="AG401">
        <v>125</v>
      </c>
      <c r="AH401" s="1">
        <v>32000</v>
      </c>
      <c r="AI401" s="1">
        <v>52556</v>
      </c>
      <c r="AJ401">
        <v>46.3</v>
      </c>
      <c r="AK401">
        <v>27.45</v>
      </c>
      <c r="AL401">
        <v>29.48</v>
      </c>
      <c r="AM401">
        <v>4.9000000000000004</v>
      </c>
      <c r="AN401">
        <v>828.95</v>
      </c>
      <c r="AO401">
        <v>1.1172</v>
      </c>
      <c r="AP401" s="1">
        <v>1365.09</v>
      </c>
      <c r="AQ401" s="1">
        <v>1668.35</v>
      </c>
      <c r="AR401" s="1">
        <v>7228.18</v>
      </c>
      <c r="AS401">
        <v>575.16999999999996</v>
      </c>
      <c r="AT401">
        <v>172.99</v>
      </c>
      <c r="AU401" s="1">
        <v>11009.79</v>
      </c>
      <c r="AV401" s="1">
        <v>6811.54</v>
      </c>
      <c r="AW401">
        <v>0.51890000000000003</v>
      </c>
      <c r="AX401" s="1">
        <v>4146.6400000000003</v>
      </c>
      <c r="AY401">
        <v>0.31590000000000001</v>
      </c>
      <c r="AZ401">
        <v>846.71</v>
      </c>
      <c r="BA401">
        <v>6.4500000000000002E-2</v>
      </c>
      <c r="BB401" s="1">
        <v>1321.02</v>
      </c>
      <c r="BC401">
        <v>0.10059999999999999</v>
      </c>
      <c r="BD401" s="1">
        <v>13125.91</v>
      </c>
      <c r="BE401" s="1">
        <v>5150.24</v>
      </c>
      <c r="BF401">
        <v>1.4370000000000001</v>
      </c>
      <c r="BG401">
        <v>0.55630000000000002</v>
      </c>
      <c r="BH401">
        <v>0.24729999999999999</v>
      </c>
      <c r="BI401">
        <v>0.15459999999999999</v>
      </c>
      <c r="BJ401">
        <v>2.98E-2</v>
      </c>
      <c r="BK401">
        <v>1.2E-2</v>
      </c>
    </row>
    <row r="402" spans="1:63" x14ac:dyDescent="0.25">
      <c r="A402" t="s">
        <v>402</v>
      </c>
      <c r="B402">
        <v>50567</v>
      </c>
      <c r="C402">
        <v>73</v>
      </c>
      <c r="D402">
        <v>18.850000000000001</v>
      </c>
      <c r="E402" s="1">
        <v>1375.75</v>
      </c>
      <c r="F402" s="1">
        <v>1314.34</v>
      </c>
      <c r="G402">
        <v>2.3E-3</v>
      </c>
      <c r="H402">
        <v>0</v>
      </c>
      <c r="I402">
        <v>6.1000000000000004E-3</v>
      </c>
      <c r="J402">
        <v>0</v>
      </c>
      <c r="K402">
        <v>2.3599999999999999E-2</v>
      </c>
      <c r="L402">
        <v>0.94220000000000004</v>
      </c>
      <c r="M402">
        <v>2.5899999999999999E-2</v>
      </c>
      <c r="N402">
        <v>0.2576</v>
      </c>
      <c r="O402">
        <v>8.6999999999999994E-3</v>
      </c>
      <c r="P402">
        <v>0.1429</v>
      </c>
      <c r="Q402" s="1">
        <v>55743.86</v>
      </c>
      <c r="R402">
        <v>0.1714</v>
      </c>
      <c r="S402">
        <v>0.2</v>
      </c>
      <c r="T402">
        <v>0.62860000000000005</v>
      </c>
      <c r="U402">
        <v>12</v>
      </c>
      <c r="V402" s="1">
        <v>60499</v>
      </c>
      <c r="W402">
        <v>110.82</v>
      </c>
      <c r="X402" s="1">
        <v>149507.9</v>
      </c>
      <c r="Y402">
        <v>0.87739999999999996</v>
      </c>
      <c r="Z402">
        <v>8.5900000000000004E-2</v>
      </c>
      <c r="AA402">
        <v>3.6799999999999999E-2</v>
      </c>
      <c r="AB402">
        <v>0.1226</v>
      </c>
      <c r="AC402">
        <v>149.51</v>
      </c>
      <c r="AD402" s="1">
        <v>3603.35</v>
      </c>
      <c r="AE402">
        <v>456.87</v>
      </c>
      <c r="AF402" s="1">
        <v>135576.67000000001</v>
      </c>
      <c r="AG402">
        <v>193</v>
      </c>
      <c r="AH402" s="1">
        <v>36132</v>
      </c>
      <c r="AI402" s="1">
        <v>53773</v>
      </c>
      <c r="AJ402">
        <v>31.95</v>
      </c>
      <c r="AK402">
        <v>23.45</v>
      </c>
      <c r="AL402">
        <v>27.4</v>
      </c>
      <c r="AM402">
        <v>4.3</v>
      </c>
      <c r="AN402">
        <v>958.35</v>
      </c>
      <c r="AO402">
        <v>1.1746000000000001</v>
      </c>
      <c r="AP402" s="1">
        <v>1326.45</v>
      </c>
      <c r="AQ402" s="1">
        <v>2212.46</v>
      </c>
      <c r="AR402" s="1">
        <v>6582.9</v>
      </c>
      <c r="AS402">
        <v>437.16</v>
      </c>
      <c r="AT402">
        <v>336.34</v>
      </c>
      <c r="AU402" s="1">
        <v>10895.3</v>
      </c>
      <c r="AV402" s="1">
        <v>5988.41</v>
      </c>
      <c r="AW402">
        <v>0.50049999999999994</v>
      </c>
      <c r="AX402" s="1">
        <v>3979.57</v>
      </c>
      <c r="AY402">
        <v>0.33260000000000001</v>
      </c>
      <c r="AZ402" s="1">
        <v>1051.29</v>
      </c>
      <c r="BA402">
        <v>8.7900000000000006E-2</v>
      </c>
      <c r="BB402">
        <v>945.29</v>
      </c>
      <c r="BC402">
        <v>7.9000000000000001E-2</v>
      </c>
      <c r="BD402" s="1">
        <v>11964.56</v>
      </c>
      <c r="BE402" s="1">
        <v>5337.36</v>
      </c>
      <c r="BF402">
        <v>1.8394999999999999</v>
      </c>
      <c r="BG402">
        <v>0.55130000000000001</v>
      </c>
      <c r="BH402">
        <v>0.27879999999999999</v>
      </c>
      <c r="BI402">
        <v>0.1293</v>
      </c>
      <c r="BJ402">
        <v>2.87E-2</v>
      </c>
      <c r="BK402">
        <v>1.1900000000000001E-2</v>
      </c>
    </row>
    <row r="403" spans="1:63" x14ac:dyDescent="0.25">
      <c r="A403" t="s">
        <v>403</v>
      </c>
      <c r="B403">
        <v>44578</v>
      </c>
      <c r="C403">
        <v>3</v>
      </c>
      <c r="D403">
        <v>628.26</v>
      </c>
      <c r="E403" s="1">
        <v>1884.77</v>
      </c>
      <c r="F403" s="1">
        <v>1734.4</v>
      </c>
      <c r="G403">
        <v>1.6999999999999999E-3</v>
      </c>
      <c r="H403">
        <v>5.9999999999999995E-4</v>
      </c>
      <c r="I403">
        <v>0.13650000000000001</v>
      </c>
      <c r="J403">
        <v>5.9999999999999995E-4</v>
      </c>
      <c r="K403">
        <v>0.13880000000000001</v>
      </c>
      <c r="L403">
        <v>0.66300000000000003</v>
      </c>
      <c r="M403">
        <v>5.8799999999999998E-2</v>
      </c>
      <c r="N403">
        <v>0.99939999999999996</v>
      </c>
      <c r="O403">
        <v>4.3999999999999997E-2</v>
      </c>
      <c r="P403">
        <v>0.17829999999999999</v>
      </c>
      <c r="Q403" s="1">
        <v>77571.89</v>
      </c>
      <c r="R403">
        <v>0.2215</v>
      </c>
      <c r="S403">
        <v>0.18790000000000001</v>
      </c>
      <c r="T403">
        <v>0.59060000000000001</v>
      </c>
      <c r="U403">
        <v>17</v>
      </c>
      <c r="V403" s="1">
        <v>91874.09</v>
      </c>
      <c r="W403">
        <v>108.86</v>
      </c>
      <c r="X403" s="1">
        <v>248260.83</v>
      </c>
      <c r="Y403">
        <v>0.5615</v>
      </c>
      <c r="Z403">
        <v>0.38569999999999999</v>
      </c>
      <c r="AA403">
        <v>5.28E-2</v>
      </c>
      <c r="AB403">
        <v>0.4385</v>
      </c>
      <c r="AC403">
        <v>248.26</v>
      </c>
      <c r="AD403" s="1">
        <v>10196.83</v>
      </c>
      <c r="AE403">
        <v>708.51</v>
      </c>
      <c r="AF403" s="1">
        <v>207283.48</v>
      </c>
      <c r="AG403">
        <v>471</v>
      </c>
      <c r="AH403" s="1">
        <v>34765</v>
      </c>
      <c r="AI403" s="1">
        <v>50646</v>
      </c>
      <c r="AJ403">
        <v>59.23</v>
      </c>
      <c r="AK403">
        <v>39.06</v>
      </c>
      <c r="AL403">
        <v>41.52</v>
      </c>
      <c r="AM403">
        <v>4.3099999999999996</v>
      </c>
      <c r="AN403">
        <v>0</v>
      </c>
      <c r="AO403">
        <v>1.0162</v>
      </c>
      <c r="AP403" s="1">
        <v>2188.77</v>
      </c>
      <c r="AQ403" s="1">
        <v>1986.85</v>
      </c>
      <c r="AR403" s="1">
        <v>10521.06</v>
      </c>
      <c r="AS403" s="1">
        <v>1725.46</v>
      </c>
      <c r="AT403">
        <v>361.77</v>
      </c>
      <c r="AU403" s="1">
        <v>16783.919999999998</v>
      </c>
      <c r="AV403" s="1">
        <v>5701.05</v>
      </c>
      <c r="AW403">
        <v>0.2898</v>
      </c>
      <c r="AX403" s="1">
        <v>9274.19</v>
      </c>
      <c r="AY403">
        <v>0.47149999999999997</v>
      </c>
      <c r="AZ403" s="1">
        <v>2044.29</v>
      </c>
      <c r="BA403">
        <v>0.10390000000000001</v>
      </c>
      <c r="BB403" s="1">
        <v>2651.68</v>
      </c>
      <c r="BC403">
        <v>0.1348</v>
      </c>
      <c r="BD403" s="1">
        <v>19671.21</v>
      </c>
      <c r="BE403" s="1">
        <v>3623.94</v>
      </c>
      <c r="BF403">
        <v>0.74770000000000003</v>
      </c>
      <c r="BG403">
        <v>0.58799999999999997</v>
      </c>
      <c r="BH403">
        <v>0.18729999999999999</v>
      </c>
      <c r="BI403">
        <v>0.17910000000000001</v>
      </c>
      <c r="BJ403">
        <v>3.15E-2</v>
      </c>
      <c r="BK403">
        <v>1.41E-2</v>
      </c>
    </row>
    <row r="404" spans="1:63" x14ac:dyDescent="0.25">
      <c r="A404" t="s">
        <v>404</v>
      </c>
      <c r="B404">
        <v>47761</v>
      </c>
      <c r="C404">
        <v>161</v>
      </c>
      <c r="D404">
        <v>7.31</v>
      </c>
      <c r="E404" s="1">
        <v>1176.92</v>
      </c>
      <c r="F404" s="1">
        <v>1116.32</v>
      </c>
      <c r="G404">
        <v>8.9999999999999998E-4</v>
      </c>
      <c r="H404">
        <v>0</v>
      </c>
      <c r="I404">
        <v>0</v>
      </c>
      <c r="J404">
        <v>8.9999999999999998E-4</v>
      </c>
      <c r="K404">
        <v>3.5999999999999999E-3</v>
      </c>
      <c r="L404">
        <v>0.99019999999999997</v>
      </c>
      <c r="M404">
        <v>4.4999999999999997E-3</v>
      </c>
      <c r="N404">
        <v>0.99980000000000002</v>
      </c>
      <c r="O404">
        <v>0</v>
      </c>
      <c r="P404">
        <v>0.1363</v>
      </c>
      <c r="Q404" s="1">
        <v>62143.54</v>
      </c>
      <c r="R404">
        <v>0.1084</v>
      </c>
      <c r="S404">
        <v>0.20480000000000001</v>
      </c>
      <c r="T404">
        <v>0.68669999999999998</v>
      </c>
      <c r="U404">
        <v>6</v>
      </c>
      <c r="V404" s="1">
        <v>97029.17</v>
      </c>
      <c r="W404">
        <v>183.61</v>
      </c>
      <c r="X404" s="1">
        <v>155448.87</v>
      </c>
      <c r="Y404">
        <v>0.51600000000000001</v>
      </c>
      <c r="Z404">
        <v>4.4400000000000002E-2</v>
      </c>
      <c r="AA404">
        <v>0.43959999999999999</v>
      </c>
      <c r="AB404">
        <v>0.48399999999999999</v>
      </c>
      <c r="AC404">
        <v>155.44999999999999</v>
      </c>
      <c r="AD404" s="1">
        <v>3357.69</v>
      </c>
      <c r="AE404">
        <v>258.56</v>
      </c>
      <c r="AF404" s="1">
        <v>125444.87</v>
      </c>
      <c r="AG404">
        <v>146</v>
      </c>
      <c r="AH404" s="1">
        <v>31252</v>
      </c>
      <c r="AI404" s="1">
        <v>46617</v>
      </c>
      <c r="AJ404">
        <v>21.6</v>
      </c>
      <c r="AK404">
        <v>21.6</v>
      </c>
      <c r="AL404">
        <v>21.6</v>
      </c>
      <c r="AM404">
        <v>4</v>
      </c>
      <c r="AN404">
        <v>0</v>
      </c>
      <c r="AO404">
        <v>0.75829999999999997</v>
      </c>
      <c r="AP404" s="1">
        <v>1626.79</v>
      </c>
      <c r="AQ404" s="1">
        <v>2625.29</v>
      </c>
      <c r="AR404" s="1">
        <v>7669.68</v>
      </c>
      <c r="AS404">
        <v>625.49</v>
      </c>
      <c r="AT404">
        <v>418.49</v>
      </c>
      <c r="AU404" s="1">
        <v>12965.74</v>
      </c>
      <c r="AV404" s="1">
        <v>10063.58</v>
      </c>
      <c r="AW404">
        <v>0.62139999999999995</v>
      </c>
      <c r="AX404" s="1">
        <v>3132.56</v>
      </c>
      <c r="AY404">
        <v>0.19339999999999999</v>
      </c>
      <c r="AZ404" s="1">
        <v>1359.46</v>
      </c>
      <c r="BA404">
        <v>8.3900000000000002E-2</v>
      </c>
      <c r="BB404" s="1">
        <v>1640.4</v>
      </c>
      <c r="BC404">
        <v>0.1013</v>
      </c>
      <c r="BD404" s="1">
        <v>16196</v>
      </c>
      <c r="BE404" s="1">
        <v>9496.06</v>
      </c>
      <c r="BF404">
        <v>4.3371000000000004</v>
      </c>
      <c r="BG404">
        <v>0.55610000000000004</v>
      </c>
      <c r="BH404">
        <v>0.23619999999999999</v>
      </c>
      <c r="BI404">
        <v>0.14849999999999999</v>
      </c>
      <c r="BJ404">
        <v>4.2700000000000002E-2</v>
      </c>
      <c r="BK404">
        <v>1.6500000000000001E-2</v>
      </c>
    </row>
    <row r="405" spans="1:63" x14ac:dyDescent="0.25">
      <c r="A405" t="s">
        <v>405</v>
      </c>
      <c r="B405">
        <v>47373</v>
      </c>
      <c r="C405">
        <v>28</v>
      </c>
      <c r="D405">
        <v>279.27</v>
      </c>
      <c r="E405" s="1">
        <v>7819.6</v>
      </c>
      <c r="F405" s="1">
        <v>7398.21</v>
      </c>
      <c r="G405">
        <v>1.2999999999999999E-2</v>
      </c>
      <c r="H405">
        <v>0</v>
      </c>
      <c r="I405">
        <v>5.7200000000000001E-2</v>
      </c>
      <c r="J405">
        <v>2.9999999999999997E-4</v>
      </c>
      <c r="K405">
        <v>3.0700000000000002E-2</v>
      </c>
      <c r="L405">
        <v>0.8357</v>
      </c>
      <c r="M405">
        <v>6.3200000000000006E-2</v>
      </c>
      <c r="N405">
        <v>0.23730000000000001</v>
      </c>
      <c r="O405">
        <v>1.41E-2</v>
      </c>
      <c r="P405">
        <v>0.1605</v>
      </c>
      <c r="Q405" s="1">
        <v>77553.279999999999</v>
      </c>
      <c r="R405">
        <v>0.15840000000000001</v>
      </c>
      <c r="S405">
        <v>0.25340000000000001</v>
      </c>
      <c r="T405">
        <v>0.58819999999999995</v>
      </c>
      <c r="U405">
        <v>37</v>
      </c>
      <c r="V405" s="1">
        <v>117127.84</v>
      </c>
      <c r="W405">
        <v>205.54</v>
      </c>
      <c r="X405" s="1">
        <v>160222.29</v>
      </c>
      <c r="Y405">
        <v>0.87109999999999999</v>
      </c>
      <c r="Z405">
        <v>7.6200000000000004E-2</v>
      </c>
      <c r="AA405">
        <v>5.2699999999999997E-2</v>
      </c>
      <c r="AB405">
        <v>0.12889999999999999</v>
      </c>
      <c r="AC405">
        <v>160.22</v>
      </c>
      <c r="AD405" s="1">
        <v>4466</v>
      </c>
      <c r="AE405">
        <v>610.12</v>
      </c>
      <c r="AF405" s="1">
        <v>148712.62</v>
      </c>
      <c r="AG405">
        <v>249</v>
      </c>
      <c r="AH405" s="1">
        <v>43293</v>
      </c>
      <c r="AI405" s="1">
        <v>75483</v>
      </c>
      <c r="AJ405">
        <v>45.5</v>
      </c>
      <c r="AK405">
        <v>26.67</v>
      </c>
      <c r="AL405">
        <v>29.48</v>
      </c>
      <c r="AM405">
        <v>2</v>
      </c>
      <c r="AN405">
        <v>0</v>
      </c>
      <c r="AO405">
        <v>0.42420000000000002</v>
      </c>
      <c r="AP405" s="1">
        <v>1591.12</v>
      </c>
      <c r="AQ405" s="1">
        <v>1536.37</v>
      </c>
      <c r="AR405" s="1">
        <v>7330.82</v>
      </c>
      <c r="AS405">
        <v>820.78</v>
      </c>
      <c r="AT405">
        <v>387.08</v>
      </c>
      <c r="AU405" s="1">
        <v>11666.16</v>
      </c>
      <c r="AV405" s="1">
        <v>4625.82</v>
      </c>
      <c r="AW405">
        <v>0.38919999999999999</v>
      </c>
      <c r="AX405" s="1">
        <v>3842.76</v>
      </c>
      <c r="AY405">
        <v>0.32329999999999998</v>
      </c>
      <c r="AZ405" s="1">
        <v>2389.61</v>
      </c>
      <c r="BA405">
        <v>0.20100000000000001</v>
      </c>
      <c r="BB405" s="1">
        <v>1028.04</v>
      </c>
      <c r="BC405">
        <v>8.6499999999999994E-2</v>
      </c>
      <c r="BD405" s="1">
        <v>11886.23</v>
      </c>
      <c r="BE405" s="1">
        <v>3392.35</v>
      </c>
      <c r="BF405">
        <v>0.44940000000000002</v>
      </c>
      <c r="BG405">
        <v>0.64329999999999998</v>
      </c>
      <c r="BH405">
        <v>0.24</v>
      </c>
      <c r="BI405">
        <v>8.3199999999999996E-2</v>
      </c>
      <c r="BJ405">
        <v>2.5100000000000001E-2</v>
      </c>
      <c r="BK405">
        <v>8.3000000000000001E-3</v>
      </c>
    </row>
    <row r="406" spans="1:63" x14ac:dyDescent="0.25">
      <c r="A406" t="s">
        <v>406</v>
      </c>
      <c r="B406">
        <v>44586</v>
      </c>
      <c r="C406">
        <v>2</v>
      </c>
      <c r="D406">
        <v>963.91</v>
      </c>
      <c r="E406" s="1">
        <v>1927.82</v>
      </c>
      <c r="F406" s="1">
        <v>1949.3</v>
      </c>
      <c r="G406">
        <v>4.9700000000000001E-2</v>
      </c>
      <c r="H406">
        <v>0</v>
      </c>
      <c r="I406">
        <v>1.1299999999999999E-2</v>
      </c>
      <c r="J406">
        <v>1.5E-3</v>
      </c>
      <c r="K406">
        <v>0.06</v>
      </c>
      <c r="L406">
        <v>0.82669999999999999</v>
      </c>
      <c r="M406">
        <v>5.0799999999999998E-2</v>
      </c>
      <c r="N406">
        <v>2.7E-2</v>
      </c>
      <c r="O406">
        <v>1.18E-2</v>
      </c>
      <c r="P406">
        <v>0.1205</v>
      </c>
      <c r="Q406" s="1">
        <v>77089.399999999994</v>
      </c>
      <c r="R406">
        <v>0.17560000000000001</v>
      </c>
      <c r="S406">
        <v>0.1221</v>
      </c>
      <c r="T406">
        <v>0.70230000000000004</v>
      </c>
      <c r="U406">
        <v>10</v>
      </c>
      <c r="V406" s="1">
        <v>126728.9</v>
      </c>
      <c r="W406">
        <v>192.63</v>
      </c>
      <c r="X406" s="1">
        <v>192704.65</v>
      </c>
      <c r="Y406">
        <v>0.95089999999999997</v>
      </c>
      <c r="Z406">
        <v>4.1000000000000002E-2</v>
      </c>
      <c r="AA406">
        <v>8.0999999999999996E-3</v>
      </c>
      <c r="AB406">
        <v>4.9099999999999998E-2</v>
      </c>
      <c r="AC406">
        <v>192.7</v>
      </c>
      <c r="AD406" s="1">
        <v>12106.74</v>
      </c>
      <c r="AE406" s="1">
        <v>1298.42</v>
      </c>
      <c r="AF406" s="1">
        <v>188772.24</v>
      </c>
      <c r="AG406">
        <v>410</v>
      </c>
      <c r="AH406" s="1">
        <v>69610</v>
      </c>
      <c r="AI406" s="1">
        <v>155566</v>
      </c>
      <c r="AJ406">
        <v>134.01</v>
      </c>
      <c r="AK406">
        <v>60.55</v>
      </c>
      <c r="AL406">
        <v>101.53</v>
      </c>
      <c r="AM406">
        <v>4.72</v>
      </c>
      <c r="AN406">
        <v>0</v>
      </c>
      <c r="AO406">
        <v>0.78139999999999998</v>
      </c>
      <c r="AP406" s="1">
        <v>2139.13</v>
      </c>
      <c r="AQ406" s="1">
        <v>1257.94</v>
      </c>
      <c r="AR406" s="1">
        <v>9159.7999999999993</v>
      </c>
      <c r="AS406">
        <v>981.77</v>
      </c>
      <c r="AT406">
        <v>221.77</v>
      </c>
      <c r="AU406" s="1">
        <v>13760.41</v>
      </c>
      <c r="AV406" s="1">
        <v>4597.13</v>
      </c>
      <c r="AW406">
        <v>0.28089999999999998</v>
      </c>
      <c r="AX406" s="1">
        <v>10675.57</v>
      </c>
      <c r="AY406">
        <v>0.65229999999999999</v>
      </c>
      <c r="AZ406">
        <v>264.88</v>
      </c>
      <c r="BA406">
        <v>1.6199999999999999E-2</v>
      </c>
      <c r="BB406">
        <v>828.51</v>
      </c>
      <c r="BC406">
        <v>5.0599999999999999E-2</v>
      </c>
      <c r="BD406" s="1">
        <v>16366.09</v>
      </c>
      <c r="BE406" s="1">
        <v>3023.94</v>
      </c>
      <c r="BF406">
        <v>0.30930000000000002</v>
      </c>
      <c r="BG406">
        <v>0.60870000000000002</v>
      </c>
      <c r="BH406">
        <v>0.25240000000000001</v>
      </c>
      <c r="BI406">
        <v>7.5499999999999998E-2</v>
      </c>
      <c r="BJ406">
        <v>3.0200000000000001E-2</v>
      </c>
      <c r="BK406">
        <v>3.3300000000000003E-2</v>
      </c>
    </row>
    <row r="407" spans="1:63" x14ac:dyDescent="0.25">
      <c r="A407" t="s">
        <v>407</v>
      </c>
      <c r="B407">
        <v>44594</v>
      </c>
      <c r="C407">
        <v>36</v>
      </c>
      <c r="D407">
        <v>25.7</v>
      </c>
      <c r="E407">
        <v>925.25</v>
      </c>
      <c r="F407">
        <v>820.82</v>
      </c>
      <c r="G407">
        <v>6.1000000000000004E-3</v>
      </c>
      <c r="H407">
        <v>0</v>
      </c>
      <c r="I407">
        <v>0.1827</v>
      </c>
      <c r="J407">
        <v>6.1000000000000004E-3</v>
      </c>
      <c r="K407">
        <v>0.1206</v>
      </c>
      <c r="L407">
        <v>0.47749999999999998</v>
      </c>
      <c r="M407">
        <v>0.20710000000000001</v>
      </c>
      <c r="N407">
        <v>0.73619999999999997</v>
      </c>
      <c r="O407">
        <v>1.95E-2</v>
      </c>
      <c r="P407">
        <v>0.1628</v>
      </c>
      <c r="Q407" s="1">
        <v>64762.44</v>
      </c>
      <c r="R407">
        <v>0.16869999999999999</v>
      </c>
      <c r="S407">
        <v>0.27710000000000001</v>
      </c>
      <c r="T407">
        <v>0.55420000000000003</v>
      </c>
      <c r="U407">
        <v>10</v>
      </c>
      <c r="V407" s="1">
        <v>86561.7</v>
      </c>
      <c r="W407">
        <v>88.4</v>
      </c>
      <c r="X407" s="1">
        <v>277901.43</v>
      </c>
      <c r="Y407">
        <v>0.61250000000000004</v>
      </c>
      <c r="Z407">
        <v>0.21920000000000001</v>
      </c>
      <c r="AA407">
        <v>0.16830000000000001</v>
      </c>
      <c r="AB407">
        <v>0.38750000000000001</v>
      </c>
      <c r="AC407">
        <v>277.89999999999998</v>
      </c>
      <c r="AD407" s="1">
        <v>8806.34</v>
      </c>
      <c r="AE407">
        <v>672.14</v>
      </c>
      <c r="AF407" s="1">
        <v>218161.65</v>
      </c>
      <c r="AG407">
        <v>489</v>
      </c>
      <c r="AH407" s="1">
        <v>35077</v>
      </c>
      <c r="AI407" s="1">
        <v>66581</v>
      </c>
      <c r="AJ407">
        <v>58.51</v>
      </c>
      <c r="AK407">
        <v>26.22</v>
      </c>
      <c r="AL407">
        <v>26.36</v>
      </c>
      <c r="AM407">
        <v>5.37</v>
      </c>
      <c r="AN407" s="1">
        <v>5222.57</v>
      </c>
      <c r="AO407">
        <v>1.6971000000000001</v>
      </c>
      <c r="AP407" s="1">
        <v>3008.15</v>
      </c>
      <c r="AQ407" s="1">
        <v>2136.15</v>
      </c>
      <c r="AR407" s="1">
        <v>10592.92</v>
      </c>
      <c r="AS407" s="1">
        <v>1086.1400000000001</v>
      </c>
      <c r="AT407">
        <v>870.15</v>
      </c>
      <c r="AU407" s="1">
        <v>17693.509999999998</v>
      </c>
      <c r="AV407" s="1">
        <v>5617.4</v>
      </c>
      <c r="AW407">
        <v>0.25109999999999999</v>
      </c>
      <c r="AX407" s="1">
        <v>13476.2</v>
      </c>
      <c r="AY407">
        <v>0.60229999999999995</v>
      </c>
      <c r="AZ407" s="1">
        <v>1416.46</v>
      </c>
      <c r="BA407">
        <v>6.3299999999999995E-2</v>
      </c>
      <c r="BB407" s="1">
        <v>1863.63</v>
      </c>
      <c r="BC407">
        <v>8.3299999999999999E-2</v>
      </c>
      <c r="BD407" s="1">
        <v>22373.69</v>
      </c>
      <c r="BE407" s="1">
        <v>3580.37</v>
      </c>
      <c r="BF407">
        <v>0.52480000000000004</v>
      </c>
      <c r="BG407">
        <v>0.59179999999999999</v>
      </c>
      <c r="BH407">
        <v>0.22969999999999999</v>
      </c>
      <c r="BI407">
        <v>0.14349999999999999</v>
      </c>
      <c r="BJ407">
        <v>1.9199999999999998E-2</v>
      </c>
      <c r="BK407">
        <v>1.5699999999999999E-2</v>
      </c>
    </row>
    <row r="408" spans="1:63" x14ac:dyDescent="0.25">
      <c r="A408" t="s">
        <v>408</v>
      </c>
      <c r="B408">
        <v>61903</v>
      </c>
      <c r="C408">
        <v>487</v>
      </c>
      <c r="D408">
        <v>7.43</v>
      </c>
      <c r="E408" s="1">
        <v>3618.6</v>
      </c>
      <c r="F408" s="1">
        <v>3552.71</v>
      </c>
      <c r="G408">
        <v>1.6999999999999999E-3</v>
      </c>
      <c r="H408">
        <v>8.0000000000000004E-4</v>
      </c>
      <c r="I408">
        <v>8.0000000000000004E-4</v>
      </c>
      <c r="J408">
        <v>2.9999999999999997E-4</v>
      </c>
      <c r="K408">
        <v>1.01E-2</v>
      </c>
      <c r="L408">
        <v>0.96989999999999998</v>
      </c>
      <c r="M408">
        <v>1.6299999999999999E-2</v>
      </c>
      <c r="N408">
        <v>0.56030000000000002</v>
      </c>
      <c r="O408">
        <v>5.9999999999999995E-4</v>
      </c>
      <c r="P408">
        <v>0.17810000000000001</v>
      </c>
      <c r="Q408" s="1">
        <v>56972.02</v>
      </c>
      <c r="R408">
        <v>0.19450000000000001</v>
      </c>
      <c r="S408">
        <v>0.16039999999999999</v>
      </c>
      <c r="T408">
        <v>0.64510000000000001</v>
      </c>
      <c r="U408">
        <v>31</v>
      </c>
      <c r="V408" s="1">
        <v>79603.259999999995</v>
      </c>
      <c r="W408">
        <v>116.42</v>
      </c>
      <c r="X408" s="1">
        <v>118806</v>
      </c>
      <c r="Y408">
        <v>0.7298</v>
      </c>
      <c r="Z408">
        <v>0.1014</v>
      </c>
      <c r="AA408">
        <v>0.16880000000000001</v>
      </c>
      <c r="AB408">
        <v>0.2702</v>
      </c>
      <c r="AC408">
        <v>118.81</v>
      </c>
      <c r="AD408" s="1">
        <v>2568.71</v>
      </c>
      <c r="AE408">
        <v>358.04</v>
      </c>
      <c r="AF408" s="1">
        <v>98918.61</v>
      </c>
      <c r="AG408">
        <v>77</v>
      </c>
      <c r="AH408" s="1">
        <v>29737</v>
      </c>
      <c r="AI408" s="1">
        <v>48412</v>
      </c>
      <c r="AJ408">
        <v>26</v>
      </c>
      <c r="AK408">
        <v>20</v>
      </c>
      <c r="AL408">
        <v>26</v>
      </c>
      <c r="AM408">
        <v>3.3</v>
      </c>
      <c r="AN408">
        <v>0</v>
      </c>
      <c r="AO408">
        <v>0.72489999999999999</v>
      </c>
      <c r="AP408" s="1">
        <v>1682.37</v>
      </c>
      <c r="AQ408" s="1">
        <v>2333.1799999999998</v>
      </c>
      <c r="AR408" s="1">
        <v>7624.35</v>
      </c>
      <c r="AS408">
        <v>683.18</v>
      </c>
      <c r="AT408">
        <v>267.11</v>
      </c>
      <c r="AU408" s="1">
        <v>12590.18</v>
      </c>
      <c r="AV408" s="1">
        <v>9688.9599999999991</v>
      </c>
      <c r="AW408">
        <v>0.6694</v>
      </c>
      <c r="AX408" s="1">
        <v>2366.62</v>
      </c>
      <c r="AY408">
        <v>0.16350000000000001</v>
      </c>
      <c r="AZ408">
        <v>805.22</v>
      </c>
      <c r="BA408">
        <v>5.5599999999999997E-2</v>
      </c>
      <c r="BB408" s="1">
        <v>1613.34</v>
      </c>
      <c r="BC408">
        <v>0.1115</v>
      </c>
      <c r="BD408" s="1">
        <v>14474.14</v>
      </c>
      <c r="BE408" s="1">
        <v>8700.6200000000008</v>
      </c>
      <c r="BF408">
        <v>4.1089000000000002</v>
      </c>
      <c r="BG408">
        <v>0.5837</v>
      </c>
      <c r="BH408">
        <v>0.26629999999999998</v>
      </c>
      <c r="BI408">
        <v>9.9000000000000005E-2</v>
      </c>
      <c r="BJ408">
        <v>3.5499999999999997E-2</v>
      </c>
      <c r="BK408">
        <v>1.55E-2</v>
      </c>
    </row>
    <row r="409" spans="1:63" x14ac:dyDescent="0.25">
      <c r="A409" t="s">
        <v>409</v>
      </c>
      <c r="B409">
        <v>49726</v>
      </c>
      <c r="C409">
        <v>63</v>
      </c>
      <c r="D409">
        <v>7.65</v>
      </c>
      <c r="E409">
        <v>482.03</v>
      </c>
      <c r="F409">
        <v>631.79999999999995</v>
      </c>
      <c r="G409">
        <v>0</v>
      </c>
      <c r="H409">
        <v>0</v>
      </c>
      <c r="I409">
        <v>9.4999999999999998E-3</v>
      </c>
      <c r="J409">
        <v>1.6000000000000001E-3</v>
      </c>
      <c r="K409">
        <v>8.3900000000000002E-2</v>
      </c>
      <c r="L409">
        <v>0.87970000000000004</v>
      </c>
      <c r="M409">
        <v>2.53E-2</v>
      </c>
      <c r="N409">
        <v>0.33789999999999998</v>
      </c>
      <c r="O409">
        <v>0</v>
      </c>
      <c r="P409">
        <v>0.1255</v>
      </c>
      <c r="Q409" s="1">
        <v>56275.59</v>
      </c>
      <c r="R409">
        <v>0.20749999999999999</v>
      </c>
      <c r="S409">
        <v>0.24529999999999999</v>
      </c>
      <c r="T409">
        <v>0.54720000000000002</v>
      </c>
      <c r="U409">
        <v>7</v>
      </c>
      <c r="V409" s="1">
        <v>56306.93</v>
      </c>
      <c r="W409">
        <v>67.349999999999994</v>
      </c>
      <c r="X409" s="1">
        <v>201277.47</v>
      </c>
      <c r="Y409">
        <v>0.74729999999999996</v>
      </c>
      <c r="Z409">
        <v>6.7299999999999999E-2</v>
      </c>
      <c r="AA409">
        <v>0.18540000000000001</v>
      </c>
      <c r="AB409">
        <v>0.25269999999999998</v>
      </c>
      <c r="AC409">
        <v>201.28</v>
      </c>
      <c r="AD409" s="1">
        <v>6080.33</v>
      </c>
      <c r="AE409">
        <v>534.16999999999996</v>
      </c>
      <c r="AF409" s="1">
        <v>159579.75</v>
      </c>
      <c r="AG409">
        <v>295</v>
      </c>
      <c r="AH409" s="1">
        <v>36605</v>
      </c>
      <c r="AI409" s="1">
        <v>55358</v>
      </c>
      <c r="AJ409">
        <v>45.9</v>
      </c>
      <c r="AK409">
        <v>24.9</v>
      </c>
      <c r="AL409">
        <v>45.9</v>
      </c>
      <c r="AM409">
        <v>4.9000000000000004</v>
      </c>
      <c r="AN409" s="1">
        <v>1665.94</v>
      </c>
      <c r="AO409">
        <v>1.3817999999999999</v>
      </c>
      <c r="AP409" s="1">
        <v>1972.32</v>
      </c>
      <c r="AQ409" s="1">
        <v>3011.23</v>
      </c>
      <c r="AR409" s="1">
        <v>6934.61</v>
      </c>
      <c r="AS409">
        <v>654.47</v>
      </c>
      <c r="AT409">
        <v>477.19</v>
      </c>
      <c r="AU409" s="1">
        <v>13049.83</v>
      </c>
      <c r="AV409" s="1">
        <v>5526.03</v>
      </c>
      <c r="AW409">
        <v>0.36909999999999998</v>
      </c>
      <c r="AX409" s="1">
        <v>5545.96</v>
      </c>
      <c r="AY409">
        <v>0.37040000000000001</v>
      </c>
      <c r="AZ409" s="1">
        <v>2813.04</v>
      </c>
      <c r="BA409">
        <v>0.18790000000000001</v>
      </c>
      <c r="BB409" s="1">
        <v>1086.79</v>
      </c>
      <c r="BC409">
        <v>7.2599999999999998E-2</v>
      </c>
      <c r="BD409" s="1">
        <v>14971.82</v>
      </c>
      <c r="BE409" s="1">
        <v>8092.69</v>
      </c>
      <c r="BF409">
        <v>2.1810999999999998</v>
      </c>
      <c r="BG409">
        <v>0.56730000000000003</v>
      </c>
      <c r="BH409">
        <v>0.2122</v>
      </c>
      <c r="BI409">
        <v>0.16689999999999999</v>
      </c>
      <c r="BJ409">
        <v>3.3799999999999997E-2</v>
      </c>
      <c r="BK409">
        <v>1.9800000000000002E-2</v>
      </c>
    </row>
    <row r="410" spans="1:63" x14ac:dyDescent="0.25">
      <c r="A410" t="s">
        <v>410</v>
      </c>
      <c r="B410">
        <v>46763</v>
      </c>
      <c r="C410">
        <v>95</v>
      </c>
      <c r="D410">
        <v>225.06</v>
      </c>
      <c r="E410" s="1">
        <v>21380.71</v>
      </c>
      <c r="F410" s="1">
        <v>21272.06</v>
      </c>
      <c r="G410">
        <v>0.15840000000000001</v>
      </c>
      <c r="H410">
        <v>5.0000000000000001E-4</v>
      </c>
      <c r="I410">
        <v>4.4699999999999997E-2</v>
      </c>
      <c r="J410">
        <v>3.0999999999999999E-3</v>
      </c>
      <c r="K410">
        <v>4.19E-2</v>
      </c>
      <c r="L410">
        <v>0.69010000000000005</v>
      </c>
      <c r="M410">
        <v>6.13E-2</v>
      </c>
      <c r="N410">
        <v>6.7599999999999993E-2</v>
      </c>
      <c r="O410">
        <v>3.3599999999999998E-2</v>
      </c>
      <c r="P410">
        <v>0.1389</v>
      </c>
      <c r="Q410" s="1">
        <v>78645.259999999995</v>
      </c>
      <c r="R410">
        <v>0.3075</v>
      </c>
      <c r="S410">
        <v>0.18940000000000001</v>
      </c>
      <c r="T410">
        <v>0.50309999999999999</v>
      </c>
      <c r="U410">
        <v>109</v>
      </c>
      <c r="V410" s="1">
        <v>90230.55</v>
      </c>
      <c r="W410">
        <v>194.65</v>
      </c>
      <c r="X410" s="1">
        <v>220451.1</v>
      </c>
      <c r="Y410">
        <v>0.8407</v>
      </c>
      <c r="Z410">
        <v>0.11310000000000001</v>
      </c>
      <c r="AA410">
        <v>4.6199999999999998E-2</v>
      </c>
      <c r="AB410">
        <v>0.1593</v>
      </c>
      <c r="AC410">
        <v>220.45</v>
      </c>
      <c r="AD410" s="1">
        <v>11598.36</v>
      </c>
      <c r="AE410" s="1">
        <v>1056.3599999999999</v>
      </c>
      <c r="AF410" s="1">
        <v>220249.96</v>
      </c>
      <c r="AG410">
        <v>493</v>
      </c>
      <c r="AH410" s="1">
        <v>76065</v>
      </c>
      <c r="AI410" s="1">
        <v>134178</v>
      </c>
      <c r="AJ410">
        <v>86</v>
      </c>
      <c r="AK410">
        <v>50.11</v>
      </c>
      <c r="AL410">
        <v>57.54</v>
      </c>
      <c r="AM410">
        <v>5</v>
      </c>
      <c r="AN410">
        <v>0</v>
      </c>
      <c r="AO410">
        <v>0.6069</v>
      </c>
      <c r="AP410" s="1">
        <v>1218.69</v>
      </c>
      <c r="AQ410" s="1">
        <v>1889.49</v>
      </c>
      <c r="AR410" s="1">
        <v>8550.94</v>
      </c>
      <c r="AS410">
        <v>674.52</v>
      </c>
      <c r="AT410">
        <v>281.75</v>
      </c>
      <c r="AU410" s="1">
        <v>12615.39</v>
      </c>
      <c r="AV410" s="1">
        <v>1614.35</v>
      </c>
      <c r="AW410">
        <v>0.1202</v>
      </c>
      <c r="AX410" s="1">
        <v>9368.02</v>
      </c>
      <c r="AY410">
        <v>0.69779999999999998</v>
      </c>
      <c r="AZ410" s="1">
        <v>1861.77</v>
      </c>
      <c r="BA410">
        <v>0.13869999999999999</v>
      </c>
      <c r="BB410">
        <v>580.99</v>
      </c>
      <c r="BC410">
        <v>4.3299999999999998E-2</v>
      </c>
      <c r="BD410" s="1">
        <v>13425.13</v>
      </c>
      <c r="BE410">
        <v>583.94000000000005</v>
      </c>
      <c r="BF410">
        <v>7.1999999999999995E-2</v>
      </c>
      <c r="BG410">
        <v>0.62029999999999996</v>
      </c>
      <c r="BH410">
        <v>0.23569999999999999</v>
      </c>
      <c r="BI410">
        <v>6.9500000000000006E-2</v>
      </c>
      <c r="BJ410">
        <v>2.8899999999999999E-2</v>
      </c>
      <c r="BK410">
        <v>4.5699999999999998E-2</v>
      </c>
    </row>
    <row r="411" spans="1:63" x14ac:dyDescent="0.25">
      <c r="A411" t="s">
        <v>411</v>
      </c>
      <c r="B411">
        <v>46573</v>
      </c>
      <c r="C411">
        <v>16</v>
      </c>
      <c r="D411">
        <v>217.17</v>
      </c>
      <c r="E411" s="1">
        <v>3474.73</v>
      </c>
      <c r="F411" s="1">
        <v>3348.93</v>
      </c>
      <c r="G411">
        <v>2.4199999999999999E-2</v>
      </c>
      <c r="H411">
        <v>1.5E-3</v>
      </c>
      <c r="I411">
        <v>2.9600000000000001E-2</v>
      </c>
      <c r="J411">
        <v>1.8E-3</v>
      </c>
      <c r="K411">
        <v>3.6700000000000003E-2</v>
      </c>
      <c r="L411">
        <v>0.89490000000000003</v>
      </c>
      <c r="M411">
        <v>1.1299999999999999E-2</v>
      </c>
      <c r="N411">
        <v>0.1399</v>
      </c>
      <c r="O411">
        <v>3.5000000000000001E-3</v>
      </c>
      <c r="P411">
        <v>0.14849999999999999</v>
      </c>
      <c r="Q411" s="1">
        <v>81648.23</v>
      </c>
      <c r="R411">
        <v>0.14219999999999999</v>
      </c>
      <c r="S411">
        <v>0.23530000000000001</v>
      </c>
      <c r="T411">
        <v>0.62250000000000005</v>
      </c>
      <c r="U411">
        <v>22</v>
      </c>
      <c r="V411" s="1">
        <v>84004.41</v>
      </c>
      <c r="W411">
        <v>154.12</v>
      </c>
      <c r="X411" s="1">
        <v>170496.49</v>
      </c>
      <c r="Y411">
        <v>0.80200000000000005</v>
      </c>
      <c r="Z411">
        <v>0.1656</v>
      </c>
      <c r="AA411">
        <v>3.2300000000000002E-2</v>
      </c>
      <c r="AB411">
        <v>0.19800000000000001</v>
      </c>
      <c r="AC411">
        <v>170.5</v>
      </c>
      <c r="AD411" s="1">
        <v>9776.48</v>
      </c>
      <c r="AE411">
        <v>892.54</v>
      </c>
      <c r="AF411" s="1">
        <v>162351.59</v>
      </c>
      <c r="AG411">
        <v>313</v>
      </c>
      <c r="AH411" s="1">
        <v>44651</v>
      </c>
      <c r="AI411" s="1">
        <v>71559</v>
      </c>
      <c r="AJ411">
        <v>105.9</v>
      </c>
      <c r="AK411">
        <v>55.11</v>
      </c>
      <c r="AL411">
        <v>58.67</v>
      </c>
      <c r="AM411">
        <v>5</v>
      </c>
      <c r="AN411">
        <v>0</v>
      </c>
      <c r="AO411">
        <v>0.92259999999999998</v>
      </c>
      <c r="AP411" s="1">
        <v>1815.03</v>
      </c>
      <c r="AQ411" s="1">
        <v>2056.5500000000002</v>
      </c>
      <c r="AR411" s="1">
        <v>8393.19</v>
      </c>
      <c r="AS411">
        <v>361.58</v>
      </c>
      <c r="AT411">
        <v>393.78</v>
      </c>
      <c r="AU411" s="1">
        <v>13020.14</v>
      </c>
      <c r="AV411" s="1">
        <v>5327.66</v>
      </c>
      <c r="AW411">
        <v>0.3503</v>
      </c>
      <c r="AX411" s="1">
        <v>8026.7</v>
      </c>
      <c r="AY411">
        <v>0.52769999999999995</v>
      </c>
      <c r="AZ411" s="1">
        <v>1178.78</v>
      </c>
      <c r="BA411">
        <v>7.7499999999999999E-2</v>
      </c>
      <c r="BB411">
        <v>676.32</v>
      </c>
      <c r="BC411">
        <v>4.4499999999999998E-2</v>
      </c>
      <c r="BD411" s="1">
        <v>15209.46</v>
      </c>
      <c r="BE411" s="1">
        <v>3886.58</v>
      </c>
      <c r="BF411">
        <v>0.64380000000000004</v>
      </c>
      <c r="BG411">
        <v>0.60829999999999995</v>
      </c>
      <c r="BH411">
        <v>0.24079999999999999</v>
      </c>
      <c r="BI411">
        <v>0.1065</v>
      </c>
      <c r="BJ411">
        <v>2.98E-2</v>
      </c>
      <c r="BK411">
        <v>1.46E-2</v>
      </c>
    </row>
    <row r="412" spans="1:63" x14ac:dyDescent="0.25">
      <c r="A412" t="s">
        <v>412</v>
      </c>
      <c r="B412">
        <v>49478</v>
      </c>
      <c r="C412">
        <v>40</v>
      </c>
      <c r="D412">
        <v>43.28</v>
      </c>
      <c r="E412" s="1">
        <v>1731.11</v>
      </c>
      <c r="F412" s="1">
        <v>1882</v>
      </c>
      <c r="G412">
        <v>2.3400000000000001E-2</v>
      </c>
      <c r="H412">
        <v>1.1000000000000001E-3</v>
      </c>
      <c r="I412">
        <v>4.5199999999999997E-2</v>
      </c>
      <c r="J412">
        <v>5.0000000000000001E-4</v>
      </c>
      <c r="K412">
        <v>3.2399999999999998E-2</v>
      </c>
      <c r="L412">
        <v>0.83150000000000002</v>
      </c>
      <c r="M412">
        <v>6.59E-2</v>
      </c>
      <c r="N412">
        <v>0.34970000000000001</v>
      </c>
      <c r="O412">
        <v>5.4000000000000003E-3</v>
      </c>
      <c r="P412">
        <v>0.10929999999999999</v>
      </c>
      <c r="Q412" s="1">
        <v>61665.08</v>
      </c>
      <c r="R412">
        <v>0.14680000000000001</v>
      </c>
      <c r="S412">
        <v>0.22939999999999999</v>
      </c>
      <c r="T412">
        <v>0.62390000000000001</v>
      </c>
      <c r="U412">
        <v>11</v>
      </c>
      <c r="V412" s="1">
        <v>87837.55</v>
      </c>
      <c r="W412">
        <v>148.66</v>
      </c>
      <c r="X412" s="1">
        <v>185438.01</v>
      </c>
      <c r="Y412">
        <v>0.74119999999999997</v>
      </c>
      <c r="Z412">
        <v>0.2165</v>
      </c>
      <c r="AA412">
        <v>4.2299999999999997E-2</v>
      </c>
      <c r="AB412">
        <v>0.25879999999999997</v>
      </c>
      <c r="AC412">
        <v>185.44</v>
      </c>
      <c r="AD412" s="1">
        <v>7646.17</v>
      </c>
      <c r="AE412">
        <v>754.29</v>
      </c>
      <c r="AF412" s="1">
        <v>142275.65</v>
      </c>
      <c r="AG412">
        <v>227</v>
      </c>
      <c r="AH412" s="1">
        <v>37430</v>
      </c>
      <c r="AI412" s="1">
        <v>98019</v>
      </c>
      <c r="AJ412">
        <v>54</v>
      </c>
      <c r="AK412">
        <v>38.51</v>
      </c>
      <c r="AL412">
        <v>48.07</v>
      </c>
      <c r="AM412">
        <v>5.4</v>
      </c>
      <c r="AN412">
        <v>0</v>
      </c>
      <c r="AO412">
        <v>0.70169999999999999</v>
      </c>
      <c r="AP412" s="1">
        <v>1248.93</v>
      </c>
      <c r="AQ412" s="1">
        <v>1689.2</v>
      </c>
      <c r="AR412" s="1">
        <v>5646.25</v>
      </c>
      <c r="AS412">
        <v>658.15</v>
      </c>
      <c r="AT412">
        <v>464.15</v>
      </c>
      <c r="AU412" s="1">
        <v>9706.69</v>
      </c>
      <c r="AV412" s="1">
        <v>2717.12</v>
      </c>
      <c r="AW412">
        <v>0.23480000000000001</v>
      </c>
      <c r="AX412" s="1">
        <v>5950.44</v>
      </c>
      <c r="AY412">
        <v>0.51419999999999999</v>
      </c>
      <c r="AZ412" s="1">
        <v>1987.34</v>
      </c>
      <c r="BA412">
        <v>0.17169999999999999</v>
      </c>
      <c r="BB412">
        <v>917.54</v>
      </c>
      <c r="BC412">
        <v>7.9299999999999995E-2</v>
      </c>
      <c r="BD412" s="1">
        <v>11572.44</v>
      </c>
      <c r="BE412" s="1">
        <v>2763.51</v>
      </c>
      <c r="BF412">
        <v>0.27189999999999998</v>
      </c>
      <c r="BG412">
        <v>0.57620000000000005</v>
      </c>
      <c r="BH412">
        <v>0.23019999999999999</v>
      </c>
      <c r="BI412">
        <v>0.14940000000000001</v>
      </c>
      <c r="BJ412">
        <v>2.5700000000000001E-2</v>
      </c>
      <c r="BK412">
        <v>1.8499999999999999E-2</v>
      </c>
    </row>
    <row r="413" spans="1:63" x14ac:dyDescent="0.25">
      <c r="A413" t="s">
        <v>413</v>
      </c>
      <c r="B413">
        <v>46581</v>
      </c>
      <c r="C413">
        <v>25</v>
      </c>
      <c r="D413">
        <v>78.790000000000006</v>
      </c>
      <c r="E413" s="1">
        <v>1969.64</v>
      </c>
      <c r="F413" s="1">
        <v>1962.73</v>
      </c>
      <c r="G413">
        <v>8.6099999999999996E-2</v>
      </c>
      <c r="H413">
        <v>1E-3</v>
      </c>
      <c r="I413">
        <v>0.15140000000000001</v>
      </c>
      <c r="J413">
        <v>0</v>
      </c>
      <c r="K413">
        <v>1.9900000000000001E-2</v>
      </c>
      <c r="L413">
        <v>0.6784</v>
      </c>
      <c r="M413">
        <v>6.3200000000000006E-2</v>
      </c>
      <c r="N413">
        <v>0.12720000000000001</v>
      </c>
      <c r="O413">
        <v>3.04E-2</v>
      </c>
      <c r="P413">
        <v>0.14269999999999999</v>
      </c>
      <c r="Q413" s="1">
        <v>97845.88</v>
      </c>
      <c r="R413">
        <v>0.12740000000000001</v>
      </c>
      <c r="S413">
        <v>0.1401</v>
      </c>
      <c r="T413">
        <v>0.73250000000000004</v>
      </c>
      <c r="U413">
        <v>20</v>
      </c>
      <c r="V413" s="1">
        <v>99060</v>
      </c>
      <c r="W413">
        <v>98.46</v>
      </c>
      <c r="X413" s="1">
        <v>585009.59</v>
      </c>
      <c r="Y413">
        <v>0.84179999999999999</v>
      </c>
      <c r="Z413">
        <v>0.14269999999999999</v>
      </c>
      <c r="AA413">
        <v>1.5599999999999999E-2</v>
      </c>
      <c r="AB413">
        <v>0.15820000000000001</v>
      </c>
      <c r="AC413">
        <v>585.01</v>
      </c>
      <c r="AD413" s="1">
        <v>24681.41</v>
      </c>
      <c r="AE413" s="1">
        <v>2705.19</v>
      </c>
      <c r="AF413" s="1">
        <v>581153.28000000003</v>
      </c>
      <c r="AG413">
        <v>605</v>
      </c>
      <c r="AH413" s="1">
        <v>80276</v>
      </c>
      <c r="AI413" s="1">
        <v>314114</v>
      </c>
      <c r="AJ413">
        <v>86.75</v>
      </c>
      <c r="AK413">
        <v>40.57</v>
      </c>
      <c r="AL413">
        <v>46.87</v>
      </c>
      <c r="AM413">
        <v>5.2</v>
      </c>
      <c r="AN413">
        <v>0</v>
      </c>
      <c r="AO413">
        <v>0.37009999999999998</v>
      </c>
      <c r="AP413" s="1">
        <v>3502.23</v>
      </c>
      <c r="AQ413" s="1">
        <v>3334.41</v>
      </c>
      <c r="AR413" s="1">
        <v>14852.13</v>
      </c>
      <c r="AS413" s="1">
        <v>1927.01</v>
      </c>
      <c r="AT413">
        <v>675.61</v>
      </c>
      <c r="AU413" s="1">
        <v>24291.38</v>
      </c>
      <c r="AV413" s="1">
        <v>3506.69</v>
      </c>
      <c r="AW413">
        <v>0.1323</v>
      </c>
      <c r="AX413" s="1">
        <v>21424.54</v>
      </c>
      <c r="AY413">
        <v>0.8085</v>
      </c>
      <c r="AZ413">
        <v>904.62</v>
      </c>
      <c r="BA413">
        <v>3.4099999999999998E-2</v>
      </c>
      <c r="BB413">
        <v>663.66</v>
      </c>
      <c r="BC413">
        <v>2.5000000000000001E-2</v>
      </c>
      <c r="BD413" s="1">
        <v>26499.51</v>
      </c>
      <c r="BE413">
        <v>496.11</v>
      </c>
      <c r="BF413">
        <v>1.32E-2</v>
      </c>
      <c r="BG413">
        <v>0.61709999999999998</v>
      </c>
      <c r="BH413">
        <v>0.2321</v>
      </c>
      <c r="BI413">
        <v>9.6000000000000002E-2</v>
      </c>
      <c r="BJ413">
        <v>2.9899999999999999E-2</v>
      </c>
      <c r="BK413">
        <v>2.4899999999999999E-2</v>
      </c>
    </row>
    <row r="414" spans="1:63" x14ac:dyDescent="0.25">
      <c r="A414" t="s">
        <v>414</v>
      </c>
      <c r="B414">
        <v>44602</v>
      </c>
      <c r="C414">
        <v>61</v>
      </c>
      <c r="D414">
        <v>53.52</v>
      </c>
      <c r="E414" s="1">
        <v>3264.54</v>
      </c>
      <c r="F414" s="1">
        <v>3353.9</v>
      </c>
      <c r="G414">
        <v>1.04E-2</v>
      </c>
      <c r="H414">
        <v>0</v>
      </c>
      <c r="I414">
        <v>2.53E-2</v>
      </c>
      <c r="J414">
        <v>5.9999999999999995E-4</v>
      </c>
      <c r="K414">
        <v>0.1517</v>
      </c>
      <c r="L414">
        <v>0.78990000000000005</v>
      </c>
      <c r="M414">
        <v>2.2100000000000002E-2</v>
      </c>
      <c r="N414">
        <v>0.45140000000000002</v>
      </c>
      <c r="O414">
        <v>2.8E-3</v>
      </c>
      <c r="P414">
        <v>0.13300000000000001</v>
      </c>
      <c r="Q414" s="1">
        <v>71752.67</v>
      </c>
      <c r="R414">
        <v>0.22939999999999999</v>
      </c>
      <c r="S414">
        <v>0.38529999999999998</v>
      </c>
      <c r="T414">
        <v>0.38529999999999998</v>
      </c>
      <c r="U414">
        <v>26</v>
      </c>
      <c r="V414" s="1">
        <v>102866.46</v>
      </c>
      <c r="W414">
        <v>125.39</v>
      </c>
      <c r="X414" s="1">
        <v>178544.72</v>
      </c>
      <c r="Y414">
        <v>0.67320000000000002</v>
      </c>
      <c r="Z414">
        <v>0.22170000000000001</v>
      </c>
      <c r="AA414">
        <v>0.1051</v>
      </c>
      <c r="AB414">
        <v>0.32679999999999998</v>
      </c>
      <c r="AC414">
        <v>178.54</v>
      </c>
      <c r="AD414" s="1">
        <v>7908.91</v>
      </c>
      <c r="AE414">
        <v>794.24</v>
      </c>
      <c r="AF414" s="1">
        <v>161717.62</v>
      </c>
      <c r="AG414">
        <v>309</v>
      </c>
      <c r="AH414" s="1">
        <v>38665</v>
      </c>
      <c r="AI414" s="1">
        <v>61267</v>
      </c>
      <c r="AJ414">
        <v>62.95</v>
      </c>
      <c r="AK414">
        <v>38.049999999999997</v>
      </c>
      <c r="AL414">
        <v>54.43</v>
      </c>
      <c r="AM414">
        <v>6</v>
      </c>
      <c r="AN414">
        <v>0</v>
      </c>
      <c r="AO414">
        <v>0.88370000000000004</v>
      </c>
      <c r="AP414" s="1">
        <v>1740.65</v>
      </c>
      <c r="AQ414" s="1">
        <v>2274.77</v>
      </c>
      <c r="AR414" s="1">
        <v>7976.18</v>
      </c>
      <c r="AS414">
        <v>864.5</v>
      </c>
      <c r="AT414">
        <v>691.26</v>
      </c>
      <c r="AU414" s="1">
        <v>13547.35</v>
      </c>
      <c r="AV414" s="1">
        <v>5410</v>
      </c>
      <c r="AW414">
        <v>0.36320000000000002</v>
      </c>
      <c r="AX414" s="1">
        <v>7013.3</v>
      </c>
      <c r="AY414">
        <v>0.4708</v>
      </c>
      <c r="AZ414" s="1">
        <v>1431.65</v>
      </c>
      <c r="BA414">
        <v>9.6100000000000005E-2</v>
      </c>
      <c r="BB414" s="1">
        <v>1041.73</v>
      </c>
      <c r="BC414">
        <v>6.9900000000000004E-2</v>
      </c>
      <c r="BD414" s="1">
        <v>14896.68</v>
      </c>
      <c r="BE414" s="1">
        <v>4036.78</v>
      </c>
      <c r="BF414">
        <v>0.90569999999999995</v>
      </c>
      <c r="BG414">
        <v>0.59030000000000005</v>
      </c>
      <c r="BH414">
        <v>0.24199999999999999</v>
      </c>
      <c r="BI414">
        <v>0.1226</v>
      </c>
      <c r="BJ414">
        <v>3.2899999999999999E-2</v>
      </c>
      <c r="BK414">
        <v>1.2200000000000001E-2</v>
      </c>
    </row>
    <row r="415" spans="1:63" x14ac:dyDescent="0.25">
      <c r="A415" t="s">
        <v>415</v>
      </c>
      <c r="B415">
        <v>44610</v>
      </c>
      <c r="C415">
        <v>25</v>
      </c>
      <c r="D415">
        <v>68.19</v>
      </c>
      <c r="E415" s="1">
        <v>1704.76</v>
      </c>
      <c r="F415" s="1">
        <v>1528.24</v>
      </c>
      <c r="G415">
        <v>1.6400000000000001E-2</v>
      </c>
      <c r="H415">
        <v>0</v>
      </c>
      <c r="I415">
        <v>4.2500000000000003E-2</v>
      </c>
      <c r="J415">
        <v>0</v>
      </c>
      <c r="K415">
        <v>0.1308</v>
      </c>
      <c r="L415">
        <v>0.72009999999999996</v>
      </c>
      <c r="M415">
        <v>9.0300000000000005E-2</v>
      </c>
      <c r="N415">
        <v>0.42849999999999999</v>
      </c>
      <c r="O415">
        <v>4.2700000000000002E-2</v>
      </c>
      <c r="P415">
        <v>0.1168</v>
      </c>
      <c r="Q415" s="1">
        <v>56710.35</v>
      </c>
      <c r="R415">
        <v>0.23200000000000001</v>
      </c>
      <c r="S415">
        <v>0.2</v>
      </c>
      <c r="T415">
        <v>0.56799999999999995</v>
      </c>
      <c r="U415">
        <v>8</v>
      </c>
      <c r="V415" s="1">
        <v>78468.88</v>
      </c>
      <c r="W415">
        <v>204.93</v>
      </c>
      <c r="X415" s="1">
        <v>165340.70000000001</v>
      </c>
      <c r="Y415">
        <v>0.66349999999999998</v>
      </c>
      <c r="Z415">
        <v>0.32669999999999999</v>
      </c>
      <c r="AA415">
        <v>9.7999999999999997E-3</v>
      </c>
      <c r="AB415">
        <v>0.33650000000000002</v>
      </c>
      <c r="AC415">
        <v>165.34</v>
      </c>
      <c r="AD415" s="1">
        <v>6119.5</v>
      </c>
      <c r="AE415">
        <v>585.91</v>
      </c>
      <c r="AF415" s="1">
        <v>147197.23000000001</v>
      </c>
      <c r="AG415">
        <v>243</v>
      </c>
      <c r="AH415" s="1">
        <v>35487</v>
      </c>
      <c r="AI415" s="1">
        <v>59586</v>
      </c>
      <c r="AJ415">
        <v>55</v>
      </c>
      <c r="AK415">
        <v>32.299999999999997</v>
      </c>
      <c r="AL415">
        <v>46.04</v>
      </c>
      <c r="AM415">
        <v>4.8</v>
      </c>
      <c r="AN415">
        <v>0</v>
      </c>
      <c r="AO415">
        <v>0.79979999999999996</v>
      </c>
      <c r="AP415" s="1">
        <v>1442.09</v>
      </c>
      <c r="AQ415" s="1">
        <v>1988.63</v>
      </c>
      <c r="AR415" s="1">
        <v>7546.64</v>
      </c>
      <c r="AS415">
        <v>665.46</v>
      </c>
      <c r="AT415">
        <v>416.21</v>
      </c>
      <c r="AU415" s="1">
        <v>12059.03</v>
      </c>
      <c r="AV415" s="1">
        <v>5335.09</v>
      </c>
      <c r="AW415">
        <v>0.38869999999999999</v>
      </c>
      <c r="AX415" s="1">
        <v>5757.29</v>
      </c>
      <c r="AY415">
        <v>0.4194</v>
      </c>
      <c r="AZ415">
        <v>884.83</v>
      </c>
      <c r="BA415">
        <v>6.4500000000000002E-2</v>
      </c>
      <c r="BB415" s="1">
        <v>1748.77</v>
      </c>
      <c r="BC415">
        <v>0.12740000000000001</v>
      </c>
      <c r="BD415" s="1">
        <v>13725.98</v>
      </c>
      <c r="BE415" s="1">
        <v>3840.81</v>
      </c>
      <c r="BF415">
        <v>1.0652999999999999</v>
      </c>
      <c r="BG415">
        <v>0.58409999999999995</v>
      </c>
      <c r="BH415">
        <v>0.2392</v>
      </c>
      <c r="BI415">
        <v>0.1391</v>
      </c>
      <c r="BJ415">
        <v>2.6100000000000002E-2</v>
      </c>
      <c r="BK415">
        <v>1.1599999999999999E-2</v>
      </c>
    </row>
    <row r="416" spans="1:63" x14ac:dyDescent="0.25">
      <c r="A416" t="s">
        <v>416</v>
      </c>
      <c r="B416">
        <v>49916</v>
      </c>
      <c r="C416">
        <v>35</v>
      </c>
      <c r="D416">
        <v>23.11</v>
      </c>
      <c r="E416">
        <v>809</v>
      </c>
      <c r="F416">
        <v>848.66</v>
      </c>
      <c r="G416">
        <v>0</v>
      </c>
      <c r="H416">
        <v>0</v>
      </c>
      <c r="I416">
        <v>1.18E-2</v>
      </c>
      <c r="J416">
        <v>4.7000000000000002E-3</v>
      </c>
      <c r="K416">
        <v>1.06E-2</v>
      </c>
      <c r="L416">
        <v>0.94810000000000005</v>
      </c>
      <c r="M416">
        <v>2.4799999999999999E-2</v>
      </c>
      <c r="N416">
        <v>0.47539999999999999</v>
      </c>
      <c r="O416">
        <v>2.3999999999999998E-3</v>
      </c>
      <c r="P416">
        <v>0.1462</v>
      </c>
      <c r="Q416" s="1">
        <v>51946.879999999997</v>
      </c>
      <c r="R416">
        <v>0.14080000000000001</v>
      </c>
      <c r="S416">
        <v>0.36620000000000003</v>
      </c>
      <c r="T416">
        <v>0.49299999999999999</v>
      </c>
      <c r="U416">
        <v>5</v>
      </c>
      <c r="V416" s="1">
        <v>91465</v>
      </c>
      <c r="W416">
        <v>161.06</v>
      </c>
      <c r="X416" s="1">
        <v>142824.95999999999</v>
      </c>
      <c r="Y416">
        <v>0.83940000000000003</v>
      </c>
      <c r="Z416">
        <v>8.8200000000000001E-2</v>
      </c>
      <c r="AA416">
        <v>7.2300000000000003E-2</v>
      </c>
      <c r="AB416">
        <v>0.16059999999999999</v>
      </c>
      <c r="AC416">
        <v>142.82</v>
      </c>
      <c r="AD416" s="1">
        <v>3709.45</v>
      </c>
      <c r="AE416">
        <v>517.39</v>
      </c>
      <c r="AF416" s="1">
        <v>125444.69</v>
      </c>
      <c r="AG416">
        <v>145</v>
      </c>
      <c r="AH416" s="1">
        <v>36137</v>
      </c>
      <c r="AI416" s="1">
        <v>52666</v>
      </c>
      <c r="AJ416">
        <v>57.19</v>
      </c>
      <c r="AK416">
        <v>22.56</v>
      </c>
      <c r="AL416">
        <v>32.82</v>
      </c>
      <c r="AM416">
        <v>5.0999999999999996</v>
      </c>
      <c r="AN416">
        <v>0</v>
      </c>
      <c r="AO416">
        <v>0.68540000000000001</v>
      </c>
      <c r="AP416" s="1">
        <v>1503.53</v>
      </c>
      <c r="AQ416" s="1">
        <v>2305.0100000000002</v>
      </c>
      <c r="AR416" s="1">
        <v>6698.22</v>
      </c>
      <c r="AS416">
        <v>560.34</v>
      </c>
      <c r="AT416">
        <v>574.01</v>
      </c>
      <c r="AU416" s="1">
        <v>11641.11</v>
      </c>
      <c r="AV416" s="1">
        <v>7581.5</v>
      </c>
      <c r="AW416">
        <v>0.53669999999999995</v>
      </c>
      <c r="AX416" s="1">
        <v>3180.49</v>
      </c>
      <c r="AY416">
        <v>0.22509999999999999</v>
      </c>
      <c r="AZ416" s="1">
        <v>1514.53</v>
      </c>
      <c r="BA416">
        <v>0.1072</v>
      </c>
      <c r="BB416" s="1">
        <v>1850.7</v>
      </c>
      <c r="BC416">
        <v>0.13100000000000001</v>
      </c>
      <c r="BD416" s="1">
        <v>14127.22</v>
      </c>
      <c r="BE416" s="1">
        <v>6905.24</v>
      </c>
      <c r="BF416">
        <v>2.1294</v>
      </c>
      <c r="BG416">
        <v>0.51190000000000002</v>
      </c>
      <c r="BH416">
        <v>0.27510000000000001</v>
      </c>
      <c r="BI416">
        <v>0.17119999999999999</v>
      </c>
      <c r="BJ416">
        <v>2.7E-2</v>
      </c>
      <c r="BK416">
        <v>1.47E-2</v>
      </c>
    </row>
    <row r="417" spans="1:63" x14ac:dyDescent="0.25">
      <c r="A417" t="s">
        <v>417</v>
      </c>
      <c r="B417">
        <v>50724</v>
      </c>
      <c r="C417">
        <v>102</v>
      </c>
      <c r="D417">
        <v>15.04</v>
      </c>
      <c r="E417" s="1">
        <v>1533.75</v>
      </c>
      <c r="F417" s="1">
        <v>1561.14</v>
      </c>
      <c r="G417">
        <v>5.1000000000000004E-3</v>
      </c>
      <c r="H417">
        <v>0</v>
      </c>
      <c r="I417">
        <v>1.47E-2</v>
      </c>
      <c r="J417">
        <v>5.9999999999999995E-4</v>
      </c>
      <c r="K417">
        <v>7.8700000000000006E-2</v>
      </c>
      <c r="L417">
        <v>0.8931</v>
      </c>
      <c r="M417">
        <v>7.7000000000000002E-3</v>
      </c>
      <c r="N417">
        <v>0.16769999999999999</v>
      </c>
      <c r="O417">
        <v>5.9999999999999995E-4</v>
      </c>
      <c r="P417">
        <v>0.1394</v>
      </c>
      <c r="Q417" s="1">
        <v>62701.63</v>
      </c>
      <c r="R417">
        <v>0.16669999999999999</v>
      </c>
      <c r="S417">
        <v>0.22620000000000001</v>
      </c>
      <c r="T417">
        <v>0.60709999999999997</v>
      </c>
      <c r="U417">
        <v>8</v>
      </c>
      <c r="V417" s="1">
        <v>90163.75</v>
      </c>
      <c r="W417">
        <v>178.57</v>
      </c>
      <c r="X417" s="1">
        <v>194941.18</v>
      </c>
      <c r="Y417">
        <v>0.82779999999999998</v>
      </c>
      <c r="Z417">
        <v>4.7399999999999998E-2</v>
      </c>
      <c r="AA417">
        <v>0.12479999999999999</v>
      </c>
      <c r="AB417">
        <v>0.17219999999999999</v>
      </c>
      <c r="AC417">
        <v>194.94</v>
      </c>
      <c r="AD417" s="1">
        <v>4829.78</v>
      </c>
      <c r="AE417">
        <v>526.70000000000005</v>
      </c>
      <c r="AF417" s="1">
        <v>191960.01</v>
      </c>
      <c r="AG417">
        <v>424</v>
      </c>
      <c r="AH417" s="1">
        <v>43142</v>
      </c>
      <c r="AI417" s="1">
        <v>69965</v>
      </c>
      <c r="AJ417">
        <v>43.4</v>
      </c>
      <c r="AK417">
        <v>22</v>
      </c>
      <c r="AL417">
        <v>24.21</v>
      </c>
      <c r="AM417">
        <v>4.2</v>
      </c>
      <c r="AN417" s="1">
        <v>2009.62</v>
      </c>
      <c r="AO417">
        <v>1.0595000000000001</v>
      </c>
      <c r="AP417" s="1">
        <v>1423.15</v>
      </c>
      <c r="AQ417" s="1">
        <v>1971.11</v>
      </c>
      <c r="AR417" s="1">
        <v>6391.31</v>
      </c>
      <c r="AS417">
        <v>483.49</v>
      </c>
      <c r="AT417">
        <v>267.68</v>
      </c>
      <c r="AU417" s="1">
        <v>10536.75</v>
      </c>
      <c r="AV417" s="1">
        <v>4538.4799999999996</v>
      </c>
      <c r="AW417">
        <v>0.37769999999999998</v>
      </c>
      <c r="AX417" s="1">
        <v>5577.17</v>
      </c>
      <c r="AY417">
        <v>0.46410000000000001</v>
      </c>
      <c r="AZ417" s="1">
        <v>1404.23</v>
      </c>
      <c r="BA417">
        <v>0.1168</v>
      </c>
      <c r="BB417">
        <v>497.77</v>
      </c>
      <c r="BC417">
        <v>4.1399999999999999E-2</v>
      </c>
      <c r="BD417" s="1">
        <v>12017.65</v>
      </c>
      <c r="BE417" s="1">
        <v>3934.38</v>
      </c>
      <c r="BF417">
        <v>0.81120000000000003</v>
      </c>
      <c r="BG417">
        <v>0.62070000000000003</v>
      </c>
      <c r="BH417">
        <v>0.22720000000000001</v>
      </c>
      <c r="BI417">
        <v>0.1052</v>
      </c>
      <c r="BJ417">
        <v>3.3399999999999999E-2</v>
      </c>
      <c r="BK417">
        <v>1.35E-2</v>
      </c>
    </row>
    <row r="418" spans="1:63" x14ac:dyDescent="0.25">
      <c r="A418" t="s">
        <v>418</v>
      </c>
      <c r="B418">
        <v>48215</v>
      </c>
      <c r="C418">
        <v>2</v>
      </c>
      <c r="D418">
        <v>528.22</v>
      </c>
      <c r="E418" s="1">
        <v>1056.43</v>
      </c>
      <c r="F418" s="1">
        <v>1039.76</v>
      </c>
      <c r="G418">
        <v>0.13089999999999999</v>
      </c>
      <c r="H418">
        <v>0</v>
      </c>
      <c r="I418">
        <v>2.2100000000000002E-2</v>
      </c>
      <c r="J418">
        <v>1E-3</v>
      </c>
      <c r="K418">
        <v>4.7199999999999999E-2</v>
      </c>
      <c r="L418">
        <v>0.73719999999999997</v>
      </c>
      <c r="M418">
        <v>6.1600000000000002E-2</v>
      </c>
      <c r="N418">
        <v>1.1900000000000001E-2</v>
      </c>
      <c r="O418">
        <v>1.7000000000000001E-2</v>
      </c>
      <c r="P418">
        <v>6.6000000000000003E-2</v>
      </c>
      <c r="Q418" s="1">
        <v>82430.58</v>
      </c>
      <c r="R418">
        <v>5.8099999999999999E-2</v>
      </c>
      <c r="S418">
        <v>0.1744</v>
      </c>
      <c r="T418">
        <v>0.76739999999999997</v>
      </c>
      <c r="U418">
        <v>14</v>
      </c>
      <c r="V418" s="1">
        <v>95866.97</v>
      </c>
      <c r="W418">
        <v>75.400000000000006</v>
      </c>
      <c r="X418" s="1">
        <v>154471.19</v>
      </c>
      <c r="Y418">
        <v>0.96140000000000003</v>
      </c>
      <c r="Z418">
        <v>2.3900000000000001E-2</v>
      </c>
      <c r="AA418">
        <v>1.47E-2</v>
      </c>
      <c r="AB418">
        <v>3.8600000000000002E-2</v>
      </c>
      <c r="AC418">
        <v>154.47</v>
      </c>
      <c r="AD418" s="1">
        <v>12580.38</v>
      </c>
      <c r="AE418" s="1">
        <v>1453.22</v>
      </c>
      <c r="AF418" s="1">
        <v>178371.44</v>
      </c>
      <c r="AG418">
        <v>381</v>
      </c>
      <c r="AH418" s="1">
        <v>68198</v>
      </c>
      <c r="AI418" s="1">
        <v>185193</v>
      </c>
      <c r="AJ418">
        <v>139.94999999999999</v>
      </c>
      <c r="AK418">
        <v>79.739999999999995</v>
      </c>
      <c r="AL418">
        <v>113.63</v>
      </c>
      <c r="AM418">
        <v>3.9</v>
      </c>
      <c r="AN418">
        <v>0</v>
      </c>
      <c r="AO418">
        <v>0.69240000000000002</v>
      </c>
      <c r="AP418" s="1">
        <v>2443.0300000000002</v>
      </c>
      <c r="AQ418" s="1">
        <v>1327.94</v>
      </c>
      <c r="AR418" s="1">
        <v>10818.6</v>
      </c>
      <c r="AS418" s="1">
        <v>1075.29</v>
      </c>
      <c r="AT418">
        <v>520.35</v>
      </c>
      <c r="AU418" s="1">
        <v>16185.21</v>
      </c>
      <c r="AV418" s="1">
        <v>4001.33</v>
      </c>
      <c r="AW418">
        <v>0.2442</v>
      </c>
      <c r="AX418" s="1">
        <v>10847.23</v>
      </c>
      <c r="AY418">
        <v>0.66200000000000003</v>
      </c>
      <c r="AZ418" s="1">
        <v>1153.9100000000001</v>
      </c>
      <c r="BA418">
        <v>7.0400000000000004E-2</v>
      </c>
      <c r="BB418">
        <v>384.1</v>
      </c>
      <c r="BC418">
        <v>2.3400000000000001E-2</v>
      </c>
      <c r="BD418" s="1">
        <v>16386.57</v>
      </c>
      <c r="BE418" s="1">
        <v>2259.4899999999998</v>
      </c>
      <c r="BF418">
        <v>0.18360000000000001</v>
      </c>
      <c r="BG418">
        <v>0.59009999999999996</v>
      </c>
      <c r="BH418">
        <v>0.21759999999999999</v>
      </c>
      <c r="BI418">
        <v>0.12559999999999999</v>
      </c>
      <c r="BJ418">
        <v>5.21E-2</v>
      </c>
      <c r="BK418">
        <v>1.46E-2</v>
      </c>
    </row>
    <row r="419" spans="1:63" x14ac:dyDescent="0.25">
      <c r="A419" t="s">
        <v>419</v>
      </c>
      <c r="B419">
        <v>49379</v>
      </c>
      <c r="C419">
        <v>61</v>
      </c>
      <c r="D419">
        <v>24.55</v>
      </c>
      <c r="E419" s="1">
        <v>1497.3</v>
      </c>
      <c r="F419" s="1">
        <v>1441.73</v>
      </c>
      <c r="G419">
        <v>6.9999999999999999E-4</v>
      </c>
      <c r="H419">
        <v>0</v>
      </c>
      <c r="I419">
        <v>4.1999999999999997E-3</v>
      </c>
      <c r="J419">
        <v>0</v>
      </c>
      <c r="K419">
        <v>0.1207</v>
      </c>
      <c r="L419">
        <v>0.8669</v>
      </c>
      <c r="M419">
        <v>7.6E-3</v>
      </c>
      <c r="N419">
        <v>0.13730000000000001</v>
      </c>
      <c r="O419">
        <v>6.6E-3</v>
      </c>
      <c r="P419">
        <v>0.1474</v>
      </c>
      <c r="Q419" s="1">
        <v>60976.84</v>
      </c>
      <c r="R419">
        <v>0.12870000000000001</v>
      </c>
      <c r="S419">
        <v>9.9000000000000005E-2</v>
      </c>
      <c r="T419">
        <v>0.77229999999999999</v>
      </c>
      <c r="U419">
        <v>7</v>
      </c>
      <c r="V419" s="1">
        <v>88386.86</v>
      </c>
      <c r="W419">
        <v>213.37</v>
      </c>
      <c r="X419" s="1">
        <v>171085.19</v>
      </c>
      <c r="Y419">
        <v>0.81189999999999996</v>
      </c>
      <c r="Z419">
        <v>0.10879999999999999</v>
      </c>
      <c r="AA419">
        <v>7.9299999999999995E-2</v>
      </c>
      <c r="AB419">
        <v>0.18809999999999999</v>
      </c>
      <c r="AC419">
        <v>171.09</v>
      </c>
      <c r="AD419" s="1">
        <v>3763.87</v>
      </c>
      <c r="AE419">
        <v>537.59</v>
      </c>
      <c r="AF419" s="1">
        <v>153731.96</v>
      </c>
      <c r="AG419">
        <v>268</v>
      </c>
      <c r="AH419" s="1">
        <v>41080</v>
      </c>
      <c r="AI419" s="1">
        <v>66064</v>
      </c>
      <c r="AJ419">
        <v>22</v>
      </c>
      <c r="AK419">
        <v>22</v>
      </c>
      <c r="AL419">
        <v>22</v>
      </c>
      <c r="AM419">
        <v>4</v>
      </c>
      <c r="AN419" s="1">
        <v>3003.14</v>
      </c>
      <c r="AO419">
        <v>1.2533000000000001</v>
      </c>
      <c r="AP419" s="1">
        <v>1392.93</v>
      </c>
      <c r="AQ419" s="1">
        <v>2039.65</v>
      </c>
      <c r="AR419" s="1">
        <v>6696.96</v>
      </c>
      <c r="AS419">
        <v>382.76</v>
      </c>
      <c r="AT419">
        <v>294.77</v>
      </c>
      <c r="AU419" s="1">
        <v>10807.07</v>
      </c>
      <c r="AV419" s="1">
        <v>5290.6</v>
      </c>
      <c r="AW419">
        <v>0.38229999999999997</v>
      </c>
      <c r="AX419" s="1">
        <v>6557.29</v>
      </c>
      <c r="AY419">
        <v>0.4738</v>
      </c>
      <c r="AZ419">
        <v>808.58</v>
      </c>
      <c r="BA419">
        <v>5.8400000000000001E-2</v>
      </c>
      <c r="BB419" s="1">
        <v>1183.31</v>
      </c>
      <c r="BC419">
        <v>8.5500000000000007E-2</v>
      </c>
      <c r="BD419" s="1">
        <v>13839.78</v>
      </c>
      <c r="BE419" s="1">
        <v>3440.05</v>
      </c>
      <c r="BF419">
        <v>0.85250000000000004</v>
      </c>
      <c r="BG419">
        <v>0.51529999999999998</v>
      </c>
      <c r="BH419">
        <v>0.2591</v>
      </c>
      <c r="BI419">
        <v>0.1709</v>
      </c>
      <c r="BJ419">
        <v>3.9100000000000003E-2</v>
      </c>
      <c r="BK419">
        <v>1.5699999999999999E-2</v>
      </c>
    </row>
    <row r="420" spans="1:63" x14ac:dyDescent="0.25">
      <c r="A420" t="s">
        <v>420</v>
      </c>
      <c r="B420">
        <v>49387</v>
      </c>
      <c r="C420">
        <v>43</v>
      </c>
      <c r="D420">
        <v>10.199999999999999</v>
      </c>
      <c r="E420">
        <v>438.51</v>
      </c>
      <c r="F420">
        <v>460.49</v>
      </c>
      <c r="G420">
        <v>4.3E-3</v>
      </c>
      <c r="H420">
        <v>0</v>
      </c>
      <c r="I420">
        <v>8.6999999999999994E-3</v>
      </c>
      <c r="J420">
        <v>0</v>
      </c>
      <c r="K420">
        <v>2.2000000000000001E-3</v>
      </c>
      <c r="L420">
        <v>0.98260000000000003</v>
      </c>
      <c r="M420">
        <v>2.2000000000000001E-3</v>
      </c>
      <c r="N420">
        <v>0.1033</v>
      </c>
      <c r="O420">
        <v>0</v>
      </c>
      <c r="P420">
        <v>0.13669999999999999</v>
      </c>
      <c r="Q420" s="1">
        <v>59915.07</v>
      </c>
      <c r="R420">
        <v>0.1613</v>
      </c>
      <c r="S420">
        <v>9.6799999999999997E-2</v>
      </c>
      <c r="T420">
        <v>0.7419</v>
      </c>
      <c r="U420">
        <v>6</v>
      </c>
      <c r="V420" s="1">
        <v>67799.33</v>
      </c>
      <c r="W420">
        <v>71.260000000000005</v>
      </c>
      <c r="X420" s="1">
        <v>199620.83</v>
      </c>
      <c r="Y420">
        <v>0.81730000000000003</v>
      </c>
      <c r="Z420">
        <v>6.6199999999999995E-2</v>
      </c>
      <c r="AA420">
        <v>0.11650000000000001</v>
      </c>
      <c r="AB420">
        <v>0.1827</v>
      </c>
      <c r="AC420">
        <v>199.62</v>
      </c>
      <c r="AD420" s="1">
        <v>4728.3999999999996</v>
      </c>
      <c r="AE420">
        <v>508.6</v>
      </c>
      <c r="AF420" s="1">
        <v>191647.95</v>
      </c>
      <c r="AG420">
        <v>422</v>
      </c>
      <c r="AH420" s="1">
        <v>43019</v>
      </c>
      <c r="AI420" s="1">
        <v>69967</v>
      </c>
      <c r="AJ420">
        <v>25.9</v>
      </c>
      <c r="AK420">
        <v>23.26</v>
      </c>
      <c r="AL420">
        <v>25.02</v>
      </c>
      <c r="AM420">
        <v>4.7</v>
      </c>
      <c r="AN420" s="1">
        <v>1515.49</v>
      </c>
      <c r="AO420">
        <v>1.0313000000000001</v>
      </c>
      <c r="AP420" s="1">
        <v>1684.5</v>
      </c>
      <c r="AQ420" s="1">
        <v>1946.62</v>
      </c>
      <c r="AR420" s="1">
        <v>7704.86</v>
      </c>
      <c r="AS420">
        <v>413.52</v>
      </c>
      <c r="AT420">
        <v>514.88</v>
      </c>
      <c r="AU420" s="1">
        <v>12264.37</v>
      </c>
      <c r="AV420" s="1">
        <v>5925.66</v>
      </c>
      <c r="AW420">
        <v>0.44829999999999998</v>
      </c>
      <c r="AX420" s="1">
        <v>5014.62</v>
      </c>
      <c r="AY420">
        <v>0.37940000000000002</v>
      </c>
      <c r="AZ420" s="1">
        <v>1450.77</v>
      </c>
      <c r="BA420">
        <v>0.10979999999999999</v>
      </c>
      <c r="BB420">
        <v>827.53</v>
      </c>
      <c r="BC420">
        <v>6.2600000000000003E-2</v>
      </c>
      <c r="BD420" s="1">
        <v>13218.58</v>
      </c>
      <c r="BE420" s="1">
        <v>5959.87</v>
      </c>
      <c r="BF420">
        <v>1.3136000000000001</v>
      </c>
      <c r="BG420">
        <v>0.60170000000000001</v>
      </c>
      <c r="BH420">
        <v>0.26269999999999999</v>
      </c>
      <c r="BI420">
        <v>8.8999999999999996E-2</v>
      </c>
      <c r="BJ420">
        <v>2.9700000000000001E-2</v>
      </c>
      <c r="BK420">
        <v>1.6899999999999998E-2</v>
      </c>
    </row>
    <row r="421" spans="1:63" x14ac:dyDescent="0.25">
      <c r="A421" t="s">
        <v>421</v>
      </c>
      <c r="B421">
        <v>44628</v>
      </c>
      <c r="C421">
        <v>5</v>
      </c>
      <c r="D421">
        <v>615.74</v>
      </c>
      <c r="E421" s="1">
        <v>3078.71</v>
      </c>
      <c r="F421" s="1">
        <v>2747.25</v>
      </c>
      <c r="G421">
        <v>2.8999999999999998E-3</v>
      </c>
      <c r="H421">
        <v>0</v>
      </c>
      <c r="I421">
        <v>0.17030000000000001</v>
      </c>
      <c r="J421">
        <v>1.1000000000000001E-3</v>
      </c>
      <c r="K421">
        <v>0.54590000000000005</v>
      </c>
      <c r="L421">
        <v>0.19139999999999999</v>
      </c>
      <c r="M421">
        <v>8.8400000000000006E-2</v>
      </c>
      <c r="N421">
        <v>1</v>
      </c>
      <c r="O421">
        <v>0.23530000000000001</v>
      </c>
      <c r="P421">
        <v>0.18010000000000001</v>
      </c>
      <c r="Q421" s="1">
        <v>71670.2</v>
      </c>
      <c r="R421">
        <v>0.12859999999999999</v>
      </c>
      <c r="S421">
        <v>0.2571</v>
      </c>
      <c r="T421">
        <v>0.61429999999999996</v>
      </c>
      <c r="U421">
        <v>17</v>
      </c>
      <c r="V421" s="1">
        <v>93978.76</v>
      </c>
      <c r="W421">
        <v>179.05</v>
      </c>
      <c r="X421" s="1">
        <v>60797.89</v>
      </c>
      <c r="Y421">
        <v>0.70240000000000002</v>
      </c>
      <c r="Z421">
        <v>0.28220000000000001</v>
      </c>
      <c r="AA421">
        <v>1.54E-2</v>
      </c>
      <c r="AB421">
        <v>0.29759999999999998</v>
      </c>
      <c r="AC421">
        <v>60.8</v>
      </c>
      <c r="AD421" s="1">
        <v>2650.15</v>
      </c>
      <c r="AE421">
        <v>314.88</v>
      </c>
      <c r="AF421" s="1">
        <v>51650.63</v>
      </c>
      <c r="AG421">
        <v>9</v>
      </c>
      <c r="AH421" s="1">
        <v>28225</v>
      </c>
      <c r="AI421" s="1">
        <v>38113</v>
      </c>
      <c r="AJ421">
        <v>80.88</v>
      </c>
      <c r="AK421">
        <v>38.049999999999997</v>
      </c>
      <c r="AL421">
        <v>55.34</v>
      </c>
      <c r="AM421">
        <v>4.72</v>
      </c>
      <c r="AN421">
        <v>0</v>
      </c>
      <c r="AO421">
        <v>0.99870000000000003</v>
      </c>
      <c r="AP421" s="1">
        <v>1914.6</v>
      </c>
      <c r="AQ421" s="1">
        <v>2405.37</v>
      </c>
      <c r="AR421" s="1">
        <v>8483.65</v>
      </c>
      <c r="AS421">
        <v>930.11</v>
      </c>
      <c r="AT421">
        <v>486.85</v>
      </c>
      <c r="AU421" s="1">
        <v>14220.58</v>
      </c>
      <c r="AV421" s="1">
        <v>11127.38</v>
      </c>
      <c r="AW421">
        <v>0.62290000000000001</v>
      </c>
      <c r="AX421" s="1">
        <v>2989.97</v>
      </c>
      <c r="AY421">
        <v>0.16739999999999999</v>
      </c>
      <c r="AZ421">
        <v>812.55</v>
      </c>
      <c r="BA421">
        <v>4.5499999999999999E-2</v>
      </c>
      <c r="BB421" s="1">
        <v>2933</v>
      </c>
      <c r="BC421">
        <v>0.16420000000000001</v>
      </c>
      <c r="BD421" s="1">
        <v>17862.900000000001</v>
      </c>
      <c r="BE421" s="1">
        <v>8682.08</v>
      </c>
      <c r="BF421">
        <v>6.0267999999999997</v>
      </c>
      <c r="BG421">
        <v>0.57640000000000002</v>
      </c>
      <c r="BH421">
        <v>0.23230000000000001</v>
      </c>
      <c r="BI421">
        <v>0.16750000000000001</v>
      </c>
      <c r="BJ421">
        <v>1.38E-2</v>
      </c>
      <c r="BK421">
        <v>0.01</v>
      </c>
    </row>
    <row r="422" spans="1:63" x14ac:dyDescent="0.25">
      <c r="A422" t="s">
        <v>422</v>
      </c>
      <c r="B422">
        <v>49510</v>
      </c>
      <c r="C422">
        <v>109</v>
      </c>
      <c r="D422">
        <v>7.58</v>
      </c>
      <c r="E422">
        <v>826.61</v>
      </c>
      <c r="F422">
        <v>776.82</v>
      </c>
      <c r="G422">
        <v>5.1000000000000004E-3</v>
      </c>
      <c r="H422">
        <v>0</v>
      </c>
      <c r="I422">
        <v>8.9999999999999993E-3</v>
      </c>
      <c r="J422">
        <v>0</v>
      </c>
      <c r="K422">
        <v>1.03E-2</v>
      </c>
      <c r="L422">
        <v>0.94720000000000004</v>
      </c>
      <c r="M422">
        <v>2.8299999999999999E-2</v>
      </c>
      <c r="N422">
        <v>0.98819999999999997</v>
      </c>
      <c r="O422">
        <v>1.2999999999999999E-3</v>
      </c>
      <c r="P422">
        <v>0.10979999999999999</v>
      </c>
      <c r="Q422" s="1">
        <v>43573.09</v>
      </c>
      <c r="R422">
        <v>0.5</v>
      </c>
      <c r="S422">
        <v>0.15</v>
      </c>
      <c r="T422">
        <v>0.35</v>
      </c>
      <c r="U422">
        <v>8</v>
      </c>
      <c r="V422" s="1">
        <v>75851.75</v>
      </c>
      <c r="W422">
        <v>99.54</v>
      </c>
      <c r="X422" s="1">
        <v>134346.87</v>
      </c>
      <c r="Y422">
        <v>0.91139999999999999</v>
      </c>
      <c r="Z422">
        <v>3.3500000000000002E-2</v>
      </c>
      <c r="AA422">
        <v>5.5100000000000003E-2</v>
      </c>
      <c r="AB422">
        <v>8.8599999999999998E-2</v>
      </c>
      <c r="AC422">
        <v>134.35</v>
      </c>
      <c r="AD422" s="1">
        <v>3079.64</v>
      </c>
      <c r="AE422">
        <v>389.78</v>
      </c>
      <c r="AF422" s="1">
        <v>120517.68</v>
      </c>
      <c r="AG422">
        <v>132</v>
      </c>
      <c r="AH422" s="1">
        <v>33463</v>
      </c>
      <c r="AI422" s="1">
        <v>49453</v>
      </c>
      <c r="AJ422">
        <v>34.200000000000003</v>
      </c>
      <c r="AK422">
        <v>22.23</v>
      </c>
      <c r="AL422">
        <v>23.25</v>
      </c>
      <c r="AM422">
        <v>4.3</v>
      </c>
      <c r="AN422">
        <v>0</v>
      </c>
      <c r="AO422">
        <v>0.91720000000000002</v>
      </c>
      <c r="AP422" s="1">
        <v>1993.67</v>
      </c>
      <c r="AQ422" s="1">
        <v>2356.48</v>
      </c>
      <c r="AR422" s="1">
        <v>8760.68</v>
      </c>
      <c r="AS422">
        <v>776.32</v>
      </c>
      <c r="AT422">
        <v>261.57</v>
      </c>
      <c r="AU422" s="1">
        <v>14148.71</v>
      </c>
      <c r="AV422" s="1">
        <v>10944.61</v>
      </c>
      <c r="AW422">
        <v>0.66449999999999998</v>
      </c>
      <c r="AX422" s="1">
        <v>2602.29</v>
      </c>
      <c r="AY422">
        <v>0.158</v>
      </c>
      <c r="AZ422" s="1">
        <v>1412.02</v>
      </c>
      <c r="BA422">
        <v>8.5699999999999998E-2</v>
      </c>
      <c r="BB422" s="1">
        <v>1511.26</v>
      </c>
      <c r="BC422">
        <v>9.1800000000000007E-2</v>
      </c>
      <c r="BD422" s="1">
        <v>16470.18</v>
      </c>
      <c r="BE422" s="1">
        <v>8390.99</v>
      </c>
      <c r="BF422">
        <v>3.0855999999999999</v>
      </c>
      <c r="BG422">
        <v>0.5121</v>
      </c>
      <c r="BH422">
        <v>0.19839999999999999</v>
      </c>
      <c r="BI422">
        <v>0.1235</v>
      </c>
      <c r="BJ422">
        <v>4.24E-2</v>
      </c>
      <c r="BK422">
        <v>0.1236</v>
      </c>
    </row>
    <row r="423" spans="1:63" x14ac:dyDescent="0.25">
      <c r="A423" t="s">
        <v>423</v>
      </c>
      <c r="B423">
        <v>49395</v>
      </c>
      <c r="C423">
        <v>68</v>
      </c>
      <c r="D423">
        <v>7.96</v>
      </c>
      <c r="E423">
        <v>541.19000000000005</v>
      </c>
      <c r="F423">
        <v>493.83</v>
      </c>
      <c r="G423">
        <v>2E-3</v>
      </c>
      <c r="H423">
        <v>0</v>
      </c>
      <c r="I423">
        <v>2E-3</v>
      </c>
      <c r="J423">
        <v>0</v>
      </c>
      <c r="K423">
        <v>4.24E-2</v>
      </c>
      <c r="L423">
        <v>0.94140000000000001</v>
      </c>
      <c r="M423">
        <v>1.21E-2</v>
      </c>
      <c r="N423">
        <v>0.22650000000000001</v>
      </c>
      <c r="O423">
        <v>1.4200000000000001E-2</v>
      </c>
      <c r="P423">
        <v>0.16339999999999999</v>
      </c>
      <c r="Q423" s="1">
        <v>56304.69</v>
      </c>
      <c r="R423">
        <v>0.14810000000000001</v>
      </c>
      <c r="S423">
        <v>0.29630000000000001</v>
      </c>
      <c r="T423">
        <v>0.55559999999999998</v>
      </c>
      <c r="U423">
        <v>4</v>
      </c>
      <c r="V423" s="1">
        <v>89374.5</v>
      </c>
      <c r="W423">
        <v>134.83000000000001</v>
      </c>
      <c r="X423" s="1">
        <v>185214.82</v>
      </c>
      <c r="Y423">
        <v>0.90280000000000005</v>
      </c>
      <c r="Z423">
        <v>4.0399999999999998E-2</v>
      </c>
      <c r="AA423">
        <v>5.6800000000000003E-2</v>
      </c>
      <c r="AB423">
        <v>9.7199999999999995E-2</v>
      </c>
      <c r="AC423">
        <v>185.21</v>
      </c>
      <c r="AD423" s="1">
        <v>4320.9399999999996</v>
      </c>
      <c r="AE423">
        <v>568.46</v>
      </c>
      <c r="AF423" s="1">
        <v>196109.02</v>
      </c>
      <c r="AG423">
        <v>442</v>
      </c>
      <c r="AH423" s="1">
        <v>38734</v>
      </c>
      <c r="AI423" s="1">
        <v>61143</v>
      </c>
      <c r="AJ423">
        <v>36.85</v>
      </c>
      <c r="AK423">
        <v>22.34</v>
      </c>
      <c r="AL423">
        <v>26.39</v>
      </c>
      <c r="AM423">
        <v>4.6500000000000004</v>
      </c>
      <c r="AN423" s="1">
        <v>3158.41</v>
      </c>
      <c r="AO423">
        <v>1.7441</v>
      </c>
      <c r="AP423" s="1">
        <v>2032.36</v>
      </c>
      <c r="AQ423" s="1">
        <v>3120.61</v>
      </c>
      <c r="AR423" s="1">
        <v>8723.2800000000007</v>
      </c>
      <c r="AS423">
        <v>501.38</v>
      </c>
      <c r="AT423">
        <v>764.57</v>
      </c>
      <c r="AU423" s="1">
        <v>15142.21</v>
      </c>
      <c r="AV423" s="1">
        <v>7538.25</v>
      </c>
      <c r="AW423">
        <v>0.43440000000000001</v>
      </c>
      <c r="AX423" s="1">
        <v>7773.49</v>
      </c>
      <c r="AY423">
        <v>0.44800000000000001</v>
      </c>
      <c r="AZ423" s="1">
        <v>1094.73</v>
      </c>
      <c r="BA423">
        <v>6.3100000000000003E-2</v>
      </c>
      <c r="BB423">
        <v>945.29</v>
      </c>
      <c r="BC423">
        <v>5.45E-2</v>
      </c>
      <c r="BD423" s="1">
        <v>17351.759999999998</v>
      </c>
      <c r="BE423" s="1">
        <v>4790.7299999999996</v>
      </c>
      <c r="BF423">
        <v>1.427</v>
      </c>
      <c r="BG423">
        <v>0.50360000000000005</v>
      </c>
      <c r="BH423">
        <v>0.2303</v>
      </c>
      <c r="BI423">
        <v>0.1993</v>
      </c>
      <c r="BJ423">
        <v>3.44E-2</v>
      </c>
      <c r="BK423">
        <v>3.2500000000000001E-2</v>
      </c>
    </row>
    <row r="424" spans="1:63" x14ac:dyDescent="0.25">
      <c r="A424" t="s">
        <v>424</v>
      </c>
      <c r="B424">
        <v>48579</v>
      </c>
      <c r="C424">
        <v>161</v>
      </c>
      <c r="D424">
        <v>5.69</v>
      </c>
      <c r="E424">
        <v>916.13</v>
      </c>
      <c r="F424">
        <v>951.19</v>
      </c>
      <c r="G424">
        <v>0</v>
      </c>
      <c r="H424">
        <v>6.3E-3</v>
      </c>
      <c r="I424">
        <v>8.3999999999999995E-3</v>
      </c>
      <c r="J424">
        <v>0</v>
      </c>
      <c r="K424">
        <v>1.1599999999999999E-2</v>
      </c>
      <c r="L424">
        <v>0.96319999999999995</v>
      </c>
      <c r="M424">
        <v>1.0500000000000001E-2</v>
      </c>
      <c r="N424">
        <v>0.23549999999999999</v>
      </c>
      <c r="O424">
        <v>3.5999999999999999E-3</v>
      </c>
      <c r="P424">
        <v>0.1389</v>
      </c>
      <c r="Q424" s="1">
        <v>62370.63</v>
      </c>
      <c r="R424">
        <v>0.10290000000000001</v>
      </c>
      <c r="S424">
        <v>0.1618</v>
      </c>
      <c r="T424">
        <v>0.73529999999999995</v>
      </c>
      <c r="U424">
        <v>7</v>
      </c>
      <c r="V424" s="1">
        <v>69554.570000000007</v>
      </c>
      <c r="W424">
        <v>126.57</v>
      </c>
      <c r="X424" s="1">
        <v>168486.56</v>
      </c>
      <c r="Y424">
        <v>0.92269999999999996</v>
      </c>
      <c r="Z424">
        <v>4.3700000000000003E-2</v>
      </c>
      <c r="AA424">
        <v>3.3599999999999998E-2</v>
      </c>
      <c r="AB424">
        <v>7.7299999999999994E-2</v>
      </c>
      <c r="AC424">
        <v>168.49</v>
      </c>
      <c r="AD424" s="1">
        <v>4547.8999999999996</v>
      </c>
      <c r="AE424">
        <v>602.98</v>
      </c>
      <c r="AF424" s="1">
        <v>192243.52</v>
      </c>
      <c r="AG424">
        <v>426</v>
      </c>
      <c r="AH424" s="1">
        <v>35568</v>
      </c>
      <c r="AI424" s="1">
        <v>49934</v>
      </c>
      <c r="AJ424">
        <v>33.47</v>
      </c>
      <c r="AK424">
        <v>26.6</v>
      </c>
      <c r="AL424">
        <v>30.29</v>
      </c>
      <c r="AM424">
        <v>5.2</v>
      </c>
      <c r="AN424" s="1">
        <v>1381.4</v>
      </c>
      <c r="AO424">
        <v>1.8399000000000001</v>
      </c>
      <c r="AP424" s="1">
        <v>1543.51</v>
      </c>
      <c r="AQ424" s="1">
        <v>2148.9299999999998</v>
      </c>
      <c r="AR424" s="1">
        <v>7971.54</v>
      </c>
      <c r="AS424">
        <v>279.35000000000002</v>
      </c>
      <c r="AT424">
        <v>2.2000000000000002</v>
      </c>
      <c r="AU424" s="1">
        <v>11945.52</v>
      </c>
      <c r="AV424" s="1">
        <v>6778.87</v>
      </c>
      <c r="AW424">
        <v>0.47370000000000001</v>
      </c>
      <c r="AX424" s="1">
        <v>5023.6400000000003</v>
      </c>
      <c r="AY424">
        <v>0.35099999999999998</v>
      </c>
      <c r="AZ424" s="1">
        <v>1437.17</v>
      </c>
      <c r="BA424">
        <v>0.1004</v>
      </c>
      <c r="BB424" s="1">
        <v>1072.26</v>
      </c>
      <c r="BC424">
        <v>7.4899999999999994E-2</v>
      </c>
      <c r="BD424" s="1">
        <v>14311.94</v>
      </c>
      <c r="BE424" s="1">
        <v>6428.28</v>
      </c>
      <c r="BF424">
        <v>2.4032</v>
      </c>
      <c r="BG424">
        <v>0.57869999999999999</v>
      </c>
      <c r="BH424">
        <v>0.2495</v>
      </c>
      <c r="BI424">
        <v>7.6300000000000007E-2</v>
      </c>
      <c r="BJ424">
        <v>3.9199999999999999E-2</v>
      </c>
      <c r="BK424">
        <v>5.6399999999999999E-2</v>
      </c>
    </row>
    <row r="425" spans="1:63" x14ac:dyDescent="0.25">
      <c r="A425" t="s">
        <v>425</v>
      </c>
      <c r="B425">
        <v>44636</v>
      </c>
      <c r="C425">
        <v>29</v>
      </c>
      <c r="D425">
        <v>395.04</v>
      </c>
      <c r="E425" s="1">
        <v>11456.14</v>
      </c>
      <c r="F425" s="1">
        <v>9263.56</v>
      </c>
      <c r="G425">
        <v>2.98E-2</v>
      </c>
      <c r="H425">
        <v>1.4E-3</v>
      </c>
      <c r="I425">
        <v>6.7000000000000004E-2</v>
      </c>
      <c r="J425">
        <v>1.1000000000000001E-3</v>
      </c>
      <c r="K425">
        <v>0.1265</v>
      </c>
      <c r="L425">
        <v>0.7288</v>
      </c>
      <c r="M425">
        <v>4.53E-2</v>
      </c>
      <c r="N425">
        <v>0.39379999999999998</v>
      </c>
      <c r="O425">
        <v>4.2700000000000002E-2</v>
      </c>
      <c r="P425">
        <v>0.1615</v>
      </c>
      <c r="Q425" s="1">
        <v>76962.33</v>
      </c>
      <c r="R425">
        <v>8.2600000000000007E-2</v>
      </c>
      <c r="S425">
        <v>0.1865</v>
      </c>
      <c r="T425">
        <v>0.73089999999999999</v>
      </c>
      <c r="U425">
        <v>52</v>
      </c>
      <c r="V425" s="1">
        <v>95135.98</v>
      </c>
      <c r="W425">
        <v>220.3</v>
      </c>
      <c r="X425" s="1">
        <v>192928.99</v>
      </c>
      <c r="Y425">
        <v>0.79249999999999998</v>
      </c>
      <c r="Z425">
        <v>0.17699999999999999</v>
      </c>
      <c r="AA425">
        <v>3.04E-2</v>
      </c>
      <c r="AB425">
        <v>0.20749999999999999</v>
      </c>
      <c r="AC425">
        <v>192.93</v>
      </c>
      <c r="AD425" s="1">
        <v>9691.07</v>
      </c>
      <c r="AE425" s="1">
        <v>1285.57</v>
      </c>
      <c r="AF425" s="1">
        <v>178570.77</v>
      </c>
      <c r="AG425">
        <v>382</v>
      </c>
      <c r="AH425" s="1">
        <v>36002</v>
      </c>
      <c r="AI425" s="1">
        <v>50811</v>
      </c>
      <c r="AJ425">
        <v>71.900000000000006</v>
      </c>
      <c r="AK425">
        <v>48.76</v>
      </c>
      <c r="AL425">
        <v>53.08</v>
      </c>
      <c r="AM425">
        <v>5.0999999999999996</v>
      </c>
      <c r="AN425">
        <v>0</v>
      </c>
      <c r="AO425">
        <v>1.2790999999999999</v>
      </c>
      <c r="AP425" s="1">
        <v>2069.67</v>
      </c>
      <c r="AQ425" s="1">
        <v>2054.48</v>
      </c>
      <c r="AR425" s="1">
        <v>9476.27</v>
      </c>
      <c r="AS425" s="1">
        <v>1562.04</v>
      </c>
      <c r="AT425">
        <v>256.42</v>
      </c>
      <c r="AU425" s="1">
        <v>15418.88</v>
      </c>
      <c r="AV425" s="1">
        <v>5634.13</v>
      </c>
      <c r="AW425">
        <v>0.3075</v>
      </c>
      <c r="AX425" s="1">
        <v>10288.51</v>
      </c>
      <c r="AY425">
        <v>0.56159999999999999</v>
      </c>
      <c r="AZ425">
        <v>639.41</v>
      </c>
      <c r="BA425">
        <v>3.49E-2</v>
      </c>
      <c r="BB425" s="1">
        <v>1758.22</v>
      </c>
      <c r="BC425">
        <v>9.6000000000000002E-2</v>
      </c>
      <c r="BD425" s="1">
        <v>18320.27</v>
      </c>
      <c r="BE425" s="1">
        <v>1620.42</v>
      </c>
      <c r="BF425">
        <v>0.32250000000000001</v>
      </c>
      <c r="BG425">
        <v>0.61509999999999998</v>
      </c>
      <c r="BH425">
        <v>0.25869999999999999</v>
      </c>
      <c r="BI425">
        <v>8.8700000000000001E-2</v>
      </c>
      <c r="BJ425">
        <v>2.1100000000000001E-2</v>
      </c>
      <c r="BK425">
        <v>1.6299999999999999E-2</v>
      </c>
    </row>
    <row r="426" spans="1:63" x14ac:dyDescent="0.25">
      <c r="A426" t="s">
        <v>426</v>
      </c>
      <c r="B426">
        <v>47597</v>
      </c>
      <c r="C426">
        <v>146</v>
      </c>
      <c r="D426">
        <v>5.83</v>
      </c>
      <c r="E426">
        <v>851.59</v>
      </c>
      <c r="F426">
        <v>806.03</v>
      </c>
      <c r="G426">
        <v>6.1999999999999998E-3</v>
      </c>
      <c r="H426">
        <v>0</v>
      </c>
      <c r="I426">
        <v>1.1999999999999999E-3</v>
      </c>
      <c r="J426">
        <v>2.5000000000000001E-3</v>
      </c>
      <c r="K426">
        <v>0.10050000000000001</v>
      </c>
      <c r="L426">
        <v>0.84119999999999995</v>
      </c>
      <c r="M426">
        <v>4.8399999999999999E-2</v>
      </c>
      <c r="N426">
        <v>0.23480000000000001</v>
      </c>
      <c r="O426">
        <v>2.3E-3</v>
      </c>
      <c r="P426">
        <v>0.1467</v>
      </c>
      <c r="Q426" s="1">
        <v>56543.06</v>
      </c>
      <c r="R426">
        <v>0.1343</v>
      </c>
      <c r="S426">
        <v>0.20899999999999999</v>
      </c>
      <c r="T426">
        <v>0.65669999999999995</v>
      </c>
      <c r="U426">
        <v>11</v>
      </c>
      <c r="V426" s="1">
        <v>56848.09</v>
      </c>
      <c r="W426">
        <v>73.19</v>
      </c>
      <c r="X426" s="1">
        <v>320639.71000000002</v>
      </c>
      <c r="Y426">
        <v>0.52100000000000002</v>
      </c>
      <c r="Z426">
        <v>2.8400000000000002E-2</v>
      </c>
      <c r="AA426">
        <v>0.4506</v>
      </c>
      <c r="AB426">
        <v>0.47899999999999998</v>
      </c>
      <c r="AC426">
        <v>320.64</v>
      </c>
      <c r="AD426" s="1">
        <v>11238.89</v>
      </c>
      <c r="AE426">
        <v>680.54</v>
      </c>
      <c r="AF426" s="1">
        <v>253615.05</v>
      </c>
      <c r="AG426">
        <v>538</v>
      </c>
      <c r="AH426" s="1">
        <v>37076</v>
      </c>
      <c r="AI426" s="1">
        <v>53956</v>
      </c>
      <c r="AJ426">
        <v>39.9</v>
      </c>
      <c r="AK426">
        <v>30.87</v>
      </c>
      <c r="AL426">
        <v>34.909999999999997</v>
      </c>
      <c r="AM426">
        <v>4</v>
      </c>
      <c r="AN426" s="1">
        <v>2663.93</v>
      </c>
      <c r="AO426">
        <v>2.5175000000000001</v>
      </c>
      <c r="AP426" s="1">
        <v>2607.73</v>
      </c>
      <c r="AQ426" s="1">
        <v>2340.3200000000002</v>
      </c>
      <c r="AR426" s="1">
        <v>9134.23</v>
      </c>
      <c r="AS426">
        <v>943.37</v>
      </c>
      <c r="AT426">
        <v>150.09</v>
      </c>
      <c r="AU426" s="1">
        <v>15175.75</v>
      </c>
      <c r="AV426" s="1">
        <v>6680.15</v>
      </c>
      <c r="AW426">
        <v>0.3271</v>
      </c>
      <c r="AX426" s="1">
        <v>10849.19</v>
      </c>
      <c r="AY426">
        <v>0.53120000000000001</v>
      </c>
      <c r="AZ426" s="1">
        <v>1473.02</v>
      </c>
      <c r="BA426">
        <v>7.2099999999999997E-2</v>
      </c>
      <c r="BB426" s="1">
        <v>1420.02</v>
      </c>
      <c r="BC426">
        <v>6.9500000000000006E-2</v>
      </c>
      <c r="BD426" s="1">
        <v>20422.38</v>
      </c>
      <c r="BE426" s="1">
        <v>5289.71</v>
      </c>
      <c r="BF426">
        <v>1.7730999999999999</v>
      </c>
      <c r="BG426">
        <v>0.54490000000000005</v>
      </c>
      <c r="BH426">
        <v>0.2437</v>
      </c>
      <c r="BI426">
        <v>0.14860000000000001</v>
      </c>
      <c r="BJ426">
        <v>4.4400000000000002E-2</v>
      </c>
      <c r="BK426">
        <v>1.8499999999999999E-2</v>
      </c>
    </row>
    <row r="427" spans="1:63" x14ac:dyDescent="0.25">
      <c r="A427" t="s">
        <v>427</v>
      </c>
      <c r="B427">
        <v>45575</v>
      </c>
      <c r="C427">
        <v>178</v>
      </c>
      <c r="D427">
        <v>8.68</v>
      </c>
      <c r="E427" s="1">
        <v>1545.06</v>
      </c>
      <c r="F427" s="1">
        <v>1322.02</v>
      </c>
      <c r="G427">
        <v>1.5E-3</v>
      </c>
      <c r="H427">
        <v>8.0000000000000004E-4</v>
      </c>
      <c r="I427">
        <v>5.3E-3</v>
      </c>
      <c r="J427">
        <v>0</v>
      </c>
      <c r="K427">
        <v>9.0800000000000006E-2</v>
      </c>
      <c r="L427">
        <v>0.87749999999999995</v>
      </c>
      <c r="M427">
        <v>2.4199999999999999E-2</v>
      </c>
      <c r="N427">
        <v>0.47820000000000001</v>
      </c>
      <c r="O427">
        <v>1.0999999999999999E-2</v>
      </c>
      <c r="P427">
        <v>0.17449999999999999</v>
      </c>
      <c r="Q427" s="1">
        <v>55562.97</v>
      </c>
      <c r="R427">
        <v>0.29820000000000002</v>
      </c>
      <c r="S427">
        <v>0.1754</v>
      </c>
      <c r="T427">
        <v>0.52629999999999999</v>
      </c>
      <c r="U427">
        <v>10</v>
      </c>
      <c r="V427" s="1">
        <v>88725.5</v>
      </c>
      <c r="W427">
        <v>149.82</v>
      </c>
      <c r="X427" s="1">
        <v>142314.93</v>
      </c>
      <c r="Y427">
        <v>0.77539999999999998</v>
      </c>
      <c r="Z427">
        <v>9.5799999999999996E-2</v>
      </c>
      <c r="AA427">
        <v>0.1288</v>
      </c>
      <c r="AB427">
        <v>0.22459999999999999</v>
      </c>
      <c r="AC427">
        <v>142.31</v>
      </c>
      <c r="AD427" s="1">
        <v>3678.58</v>
      </c>
      <c r="AE427">
        <v>423.32</v>
      </c>
      <c r="AF427" s="1">
        <v>143755.04999999999</v>
      </c>
      <c r="AG427">
        <v>233</v>
      </c>
      <c r="AH427" s="1">
        <v>31972</v>
      </c>
      <c r="AI427" s="1">
        <v>43170</v>
      </c>
      <c r="AJ427">
        <v>27.5</v>
      </c>
      <c r="AK427">
        <v>25.63</v>
      </c>
      <c r="AL427">
        <v>25.41</v>
      </c>
      <c r="AM427">
        <v>2.6</v>
      </c>
      <c r="AN427" s="1">
        <v>1316.98</v>
      </c>
      <c r="AO427">
        <v>1.7508999999999999</v>
      </c>
      <c r="AP427" s="1">
        <v>1424.39</v>
      </c>
      <c r="AQ427" s="1">
        <v>2190.09</v>
      </c>
      <c r="AR427" s="1">
        <v>8097.67</v>
      </c>
      <c r="AS427">
        <v>790</v>
      </c>
      <c r="AT427">
        <v>360.23</v>
      </c>
      <c r="AU427" s="1">
        <v>12862.38</v>
      </c>
      <c r="AV427" s="1">
        <v>7640</v>
      </c>
      <c r="AW427">
        <v>0.51739999999999997</v>
      </c>
      <c r="AX427" s="1">
        <v>5311.7</v>
      </c>
      <c r="AY427">
        <v>0.35970000000000002</v>
      </c>
      <c r="AZ427">
        <v>496.21</v>
      </c>
      <c r="BA427">
        <v>3.3599999999999998E-2</v>
      </c>
      <c r="BB427" s="1">
        <v>1317.53</v>
      </c>
      <c r="BC427">
        <v>8.9200000000000002E-2</v>
      </c>
      <c r="BD427" s="1">
        <v>14765.44</v>
      </c>
      <c r="BE427" s="1">
        <v>4910.99</v>
      </c>
      <c r="BF427">
        <v>1.9978</v>
      </c>
      <c r="BG427">
        <v>0.58599999999999997</v>
      </c>
      <c r="BH427">
        <v>0.27279999999999999</v>
      </c>
      <c r="BI427">
        <v>9.1300000000000006E-2</v>
      </c>
      <c r="BJ427">
        <v>3.4799999999999998E-2</v>
      </c>
      <c r="BK427">
        <v>1.5100000000000001E-2</v>
      </c>
    </row>
    <row r="428" spans="1:63" x14ac:dyDescent="0.25">
      <c r="A428" t="s">
        <v>428</v>
      </c>
      <c r="B428">
        <v>46813</v>
      </c>
      <c r="C428">
        <v>49</v>
      </c>
      <c r="D428">
        <v>34.630000000000003</v>
      </c>
      <c r="E428" s="1">
        <v>1697.07</v>
      </c>
      <c r="F428" s="1">
        <v>1783.32</v>
      </c>
      <c r="G428">
        <v>1.6299999999999999E-2</v>
      </c>
      <c r="H428">
        <v>5.9999999999999995E-4</v>
      </c>
      <c r="I428">
        <v>3.6999999999999998E-2</v>
      </c>
      <c r="J428">
        <v>5.9999999999999995E-4</v>
      </c>
      <c r="K428">
        <v>8.5800000000000001E-2</v>
      </c>
      <c r="L428">
        <v>0.7651</v>
      </c>
      <c r="M428">
        <v>9.4700000000000006E-2</v>
      </c>
      <c r="N428">
        <v>0.2412</v>
      </c>
      <c r="O428">
        <v>6.4000000000000003E-3</v>
      </c>
      <c r="P428">
        <v>0.1096</v>
      </c>
      <c r="Q428" s="1">
        <v>72816.479999999996</v>
      </c>
      <c r="R428">
        <v>8.0600000000000005E-2</v>
      </c>
      <c r="S428">
        <v>0.1694</v>
      </c>
      <c r="T428">
        <v>0.75</v>
      </c>
      <c r="U428">
        <v>11</v>
      </c>
      <c r="V428" s="1">
        <v>91789.91</v>
      </c>
      <c r="W428">
        <v>149.34</v>
      </c>
      <c r="X428" s="1">
        <v>317600.21999999997</v>
      </c>
      <c r="Y428">
        <v>0.50760000000000005</v>
      </c>
      <c r="Z428">
        <v>0.35489999999999999</v>
      </c>
      <c r="AA428">
        <v>0.13750000000000001</v>
      </c>
      <c r="AB428">
        <v>0.4924</v>
      </c>
      <c r="AC428">
        <v>317.60000000000002</v>
      </c>
      <c r="AD428" s="1">
        <v>14016.52</v>
      </c>
      <c r="AE428">
        <v>748.94</v>
      </c>
      <c r="AF428" s="1">
        <v>270527.09000000003</v>
      </c>
      <c r="AG428">
        <v>561</v>
      </c>
      <c r="AH428" s="1">
        <v>37045</v>
      </c>
      <c r="AI428" s="1">
        <v>64678</v>
      </c>
      <c r="AJ428">
        <v>71.25</v>
      </c>
      <c r="AK428">
        <v>36.57</v>
      </c>
      <c r="AL428">
        <v>44.43</v>
      </c>
      <c r="AM428">
        <v>5.2</v>
      </c>
      <c r="AN428">
        <v>0</v>
      </c>
      <c r="AO428">
        <v>1.0132000000000001</v>
      </c>
      <c r="AP428" s="1">
        <v>1904.82</v>
      </c>
      <c r="AQ428" s="1">
        <v>1992.75</v>
      </c>
      <c r="AR428" s="1">
        <v>8274.7999999999993</v>
      </c>
      <c r="AS428">
        <v>875.13</v>
      </c>
      <c r="AT428">
        <v>395.03</v>
      </c>
      <c r="AU428" s="1">
        <v>13442.53</v>
      </c>
      <c r="AV428" s="1">
        <v>2910.3</v>
      </c>
      <c r="AW428">
        <v>0.1719</v>
      </c>
      <c r="AX428" s="1">
        <v>10681.14</v>
      </c>
      <c r="AY428">
        <v>0.63090000000000002</v>
      </c>
      <c r="AZ428" s="1">
        <v>1860.56</v>
      </c>
      <c r="BA428">
        <v>0.1099</v>
      </c>
      <c r="BB428" s="1">
        <v>1478.33</v>
      </c>
      <c r="BC428">
        <v>8.7300000000000003E-2</v>
      </c>
      <c r="BD428" s="1">
        <v>16930.330000000002</v>
      </c>
      <c r="BE428" s="1">
        <v>2484.61</v>
      </c>
      <c r="BF428">
        <v>0.44019999999999998</v>
      </c>
      <c r="BG428">
        <v>0.61439999999999995</v>
      </c>
      <c r="BH428">
        <v>0.2109</v>
      </c>
      <c r="BI428">
        <v>0.1298</v>
      </c>
      <c r="BJ428">
        <v>2.8199999999999999E-2</v>
      </c>
      <c r="BK428">
        <v>1.67E-2</v>
      </c>
    </row>
    <row r="429" spans="1:63" x14ac:dyDescent="0.25">
      <c r="A429" t="s">
        <v>429</v>
      </c>
      <c r="B429">
        <v>45781</v>
      </c>
      <c r="C429">
        <v>34</v>
      </c>
      <c r="D429">
        <v>15.55</v>
      </c>
      <c r="E429">
        <v>528.77</v>
      </c>
      <c r="F429">
        <v>680.35</v>
      </c>
      <c r="G429">
        <v>2.8999999999999998E-3</v>
      </c>
      <c r="H429">
        <v>0</v>
      </c>
      <c r="I429">
        <v>0.20880000000000001</v>
      </c>
      <c r="J429">
        <v>1.5E-3</v>
      </c>
      <c r="K429">
        <v>2.5000000000000001E-2</v>
      </c>
      <c r="L429">
        <v>0.60289999999999999</v>
      </c>
      <c r="M429">
        <v>0.1588</v>
      </c>
      <c r="N429">
        <v>1</v>
      </c>
      <c r="O429">
        <v>0</v>
      </c>
      <c r="P429">
        <v>0.16289999999999999</v>
      </c>
      <c r="Q429" s="1">
        <v>58377.14</v>
      </c>
      <c r="R429">
        <v>0.29310000000000003</v>
      </c>
      <c r="S429">
        <v>0.22409999999999999</v>
      </c>
      <c r="T429">
        <v>0.48280000000000001</v>
      </c>
      <c r="U429">
        <v>6</v>
      </c>
      <c r="V429" s="1">
        <v>63620.5</v>
      </c>
      <c r="W429">
        <v>80.88</v>
      </c>
      <c r="X429" s="1">
        <v>264670.96999999997</v>
      </c>
      <c r="Y429">
        <v>0.37380000000000002</v>
      </c>
      <c r="Z429">
        <v>0.44790000000000002</v>
      </c>
      <c r="AA429">
        <v>0.17829999999999999</v>
      </c>
      <c r="AB429">
        <v>0.62619999999999998</v>
      </c>
      <c r="AC429">
        <v>264.67</v>
      </c>
      <c r="AD429" s="1">
        <v>7753.7</v>
      </c>
      <c r="AE429">
        <v>420.21</v>
      </c>
      <c r="AF429" s="1">
        <v>164015.65</v>
      </c>
      <c r="AG429">
        <v>318</v>
      </c>
      <c r="AH429" s="1">
        <v>31872</v>
      </c>
      <c r="AI429" s="1">
        <v>48937</v>
      </c>
      <c r="AJ429">
        <v>40.76</v>
      </c>
      <c r="AK429">
        <v>25.61</v>
      </c>
      <c r="AL429">
        <v>27.81</v>
      </c>
      <c r="AM429">
        <v>6</v>
      </c>
      <c r="AN429">
        <v>0</v>
      </c>
      <c r="AO429">
        <v>0.87629999999999997</v>
      </c>
      <c r="AP429" s="1">
        <v>1484.8</v>
      </c>
      <c r="AQ429" s="1">
        <v>2530.5</v>
      </c>
      <c r="AR429" s="1">
        <v>7361.8</v>
      </c>
      <c r="AS429" s="1">
        <v>1082.46</v>
      </c>
      <c r="AT429">
        <v>299.87</v>
      </c>
      <c r="AU429" s="1">
        <v>12759.43</v>
      </c>
      <c r="AV429" s="1">
        <v>4049.88</v>
      </c>
      <c r="AW429">
        <v>0.2717</v>
      </c>
      <c r="AX429" s="1">
        <v>5157.07</v>
      </c>
      <c r="AY429">
        <v>0.34599999999999997</v>
      </c>
      <c r="AZ429" s="1">
        <v>3871.84</v>
      </c>
      <c r="BA429">
        <v>0.25969999999999999</v>
      </c>
      <c r="BB429" s="1">
        <v>1827.75</v>
      </c>
      <c r="BC429">
        <v>0.1226</v>
      </c>
      <c r="BD429" s="1">
        <v>14906.54</v>
      </c>
      <c r="BE429" s="1">
        <v>6117.25</v>
      </c>
      <c r="BF429">
        <v>2.0354999999999999</v>
      </c>
      <c r="BG429">
        <v>0.5474</v>
      </c>
      <c r="BH429">
        <v>0.23369999999999999</v>
      </c>
      <c r="BI429">
        <v>0.16619999999999999</v>
      </c>
      <c r="BJ429">
        <v>3.9600000000000003E-2</v>
      </c>
      <c r="BK429">
        <v>1.32E-2</v>
      </c>
    </row>
    <row r="430" spans="1:63" x14ac:dyDescent="0.25">
      <c r="A430" t="s">
        <v>430</v>
      </c>
      <c r="B430">
        <v>47902</v>
      </c>
      <c r="C430">
        <v>24</v>
      </c>
      <c r="D430">
        <v>65.39</v>
      </c>
      <c r="E430" s="1">
        <v>1569.42</v>
      </c>
      <c r="F430" s="1">
        <v>1501.4</v>
      </c>
      <c r="G430">
        <v>4.7000000000000002E-3</v>
      </c>
      <c r="H430">
        <v>6.9999999999999999E-4</v>
      </c>
      <c r="I430">
        <v>2.3300000000000001E-2</v>
      </c>
      <c r="J430">
        <v>2E-3</v>
      </c>
      <c r="K430">
        <v>0.1072</v>
      </c>
      <c r="L430">
        <v>0.8296</v>
      </c>
      <c r="M430">
        <v>3.2599999999999997E-2</v>
      </c>
      <c r="N430">
        <v>0.2606</v>
      </c>
      <c r="O430">
        <v>2.6599999999999999E-2</v>
      </c>
      <c r="P430">
        <v>9.4E-2</v>
      </c>
      <c r="Q430" s="1">
        <v>77573.919999999998</v>
      </c>
      <c r="R430">
        <v>8.6999999999999994E-2</v>
      </c>
      <c r="S430">
        <v>0.1043</v>
      </c>
      <c r="T430">
        <v>0.80869999999999997</v>
      </c>
      <c r="U430">
        <v>9</v>
      </c>
      <c r="V430" s="1">
        <v>115296.78</v>
      </c>
      <c r="W430">
        <v>172.98</v>
      </c>
      <c r="X430" s="1">
        <v>222830.78</v>
      </c>
      <c r="Y430">
        <v>0.57050000000000001</v>
      </c>
      <c r="Z430">
        <v>0.19839999999999999</v>
      </c>
      <c r="AA430">
        <v>0.2311</v>
      </c>
      <c r="AB430">
        <v>0.42949999999999999</v>
      </c>
      <c r="AC430">
        <v>222.83</v>
      </c>
      <c r="AD430" s="1">
        <v>7112.05</v>
      </c>
      <c r="AE430">
        <v>398.37</v>
      </c>
      <c r="AF430" s="1">
        <v>240384.44</v>
      </c>
      <c r="AG430">
        <v>520</v>
      </c>
      <c r="AH430" s="1">
        <v>40314</v>
      </c>
      <c r="AI430" s="1">
        <v>65893</v>
      </c>
      <c r="AJ430">
        <v>45.7</v>
      </c>
      <c r="AK430">
        <v>23.02</v>
      </c>
      <c r="AL430">
        <v>41.45</v>
      </c>
      <c r="AM430">
        <v>4.2</v>
      </c>
      <c r="AN430">
        <v>0</v>
      </c>
      <c r="AO430">
        <v>0.65359999999999996</v>
      </c>
      <c r="AP430" s="1">
        <v>1677.16</v>
      </c>
      <c r="AQ430" s="1">
        <v>3453.2</v>
      </c>
      <c r="AR430" s="1">
        <v>10265.219999999999</v>
      </c>
      <c r="AS430">
        <v>967.51</v>
      </c>
      <c r="AT430" s="1">
        <v>1097.28</v>
      </c>
      <c r="AU430" s="1">
        <v>17460.37</v>
      </c>
      <c r="AV430" s="1">
        <v>9952.56</v>
      </c>
      <c r="AW430">
        <v>0.5181</v>
      </c>
      <c r="AX430" s="1">
        <v>7235.91</v>
      </c>
      <c r="AY430">
        <v>0.37669999999999998</v>
      </c>
      <c r="AZ430">
        <v>472.43</v>
      </c>
      <c r="BA430">
        <v>2.46E-2</v>
      </c>
      <c r="BB430" s="1">
        <v>1548.31</v>
      </c>
      <c r="BC430">
        <v>8.0600000000000005E-2</v>
      </c>
      <c r="BD430" s="1">
        <v>19209.21</v>
      </c>
      <c r="BE430" s="1">
        <v>2167.42</v>
      </c>
      <c r="BF430">
        <v>0.53249999999999997</v>
      </c>
      <c r="BG430">
        <v>0.60350000000000004</v>
      </c>
      <c r="BH430">
        <v>0.2001</v>
      </c>
      <c r="BI430">
        <v>0.13950000000000001</v>
      </c>
      <c r="BJ430">
        <v>4.7100000000000003E-2</v>
      </c>
      <c r="BK430">
        <v>9.7999999999999997E-3</v>
      </c>
    </row>
    <row r="431" spans="1:63" x14ac:dyDescent="0.25">
      <c r="A431" t="s">
        <v>431</v>
      </c>
      <c r="B431">
        <v>49924</v>
      </c>
      <c r="C431">
        <v>24</v>
      </c>
      <c r="D431">
        <v>173.63</v>
      </c>
      <c r="E431" s="1">
        <v>4167.22</v>
      </c>
      <c r="F431" s="1">
        <v>4324.2</v>
      </c>
      <c r="G431">
        <v>5.3E-3</v>
      </c>
      <c r="H431">
        <v>6.9999999999999999E-4</v>
      </c>
      <c r="I431">
        <v>3.0800000000000001E-2</v>
      </c>
      <c r="J431">
        <v>6.9999999999999999E-4</v>
      </c>
      <c r="K431">
        <v>3.3799999999999997E-2</v>
      </c>
      <c r="L431">
        <v>0.86709999999999998</v>
      </c>
      <c r="M431">
        <v>6.1699999999999998E-2</v>
      </c>
      <c r="N431">
        <v>0.3478</v>
      </c>
      <c r="O431">
        <v>6.1000000000000004E-3</v>
      </c>
      <c r="P431">
        <v>0.1174</v>
      </c>
      <c r="Q431" s="1">
        <v>70375.27</v>
      </c>
      <c r="R431">
        <v>6.0999999999999999E-2</v>
      </c>
      <c r="S431">
        <v>0.1661</v>
      </c>
      <c r="T431">
        <v>0.77290000000000003</v>
      </c>
      <c r="U431">
        <v>32</v>
      </c>
      <c r="V431" s="1">
        <v>96372.28</v>
      </c>
      <c r="W431">
        <v>130.13999999999999</v>
      </c>
      <c r="X431" s="1">
        <v>176555.28</v>
      </c>
      <c r="Y431">
        <v>0.69379999999999997</v>
      </c>
      <c r="Z431">
        <v>0.23980000000000001</v>
      </c>
      <c r="AA431">
        <v>6.6400000000000001E-2</v>
      </c>
      <c r="AB431">
        <v>0.30620000000000003</v>
      </c>
      <c r="AC431">
        <v>176.56</v>
      </c>
      <c r="AD431" s="1">
        <v>5737.35</v>
      </c>
      <c r="AE431">
        <v>667.03</v>
      </c>
      <c r="AF431" s="1">
        <v>151767.81</v>
      </c>
      <c r="AG431">
        <v>257</v>
      </c>
      <c r="AH431" s="1">
        <v>35585</v>
      </c>
      <c r="AI431" s="1">
        <v>52790</v>
      </c>
      <c r="AJ431">
        <v>45.3</v>
      </c>
      <c r="AK431">
        <v>31</v>
      </c>
      <c r="AL431">
        <v>33.28</v>
      </c>
      <c r="AM431">
        <v>4.7</v>
      </c>
      <c r="AN431">
        <v>0</v>
      </c>
      <c r="AO431">
        <v>0.88039999999999996</v>
      </c>
      <c r="AP431" s="1">
        <v>1532.73</v>
      </c>
      <c r="AQ431" s="1">
        <v>1962.16</v>
      </c>
      <c r="AR431" s="1">
        <v>6882.55</v>
      </c>
      <c r="AS431">
        <v>974.44</v>
      </c>
      <c r="AT431">
        <v>248.05</v>
      </c>
      <c r="AU431" s="1">
        <v>11599.93</v>
      </c>
      <c r="AV431" s="1">
        <v>5563.57</v>
      </c>
      <c r="AW431">
        <v>0.42649999999999999</v>
      </c>
      <c r="AX431" s="1">
        <v>4869.41</v>
      </c>
      <c r="AY431">
        <v>0.37319999999999998</v>
      </c>
      <c r="AZ431" s="1">
        <v>1002.1</v>
      </c>
      <c r="BA431">
        <v>7.6799999999999993E-2</v>
      </c>
      <c r="BB431" s="1">
        <v>1611.12</v>
      </c>
      <c r="BC431">
        <v>0.1235</v>
      </c>
      <c r="BD431" s="1">
        <v>13046.2</v>
      </c>
      <c r="BE431" s="1">
        <v>4828.5</v>
      </c>
      <c r="BF431">
        <v>1.2850999999999999</v>
      </c>
      <c r="BG431">
        <v>0.59730000000000005</v>
      </c>
      <c r="BH431">
        <v>0.23680000000000001</v>
      </c>
      <c r="BI431">
        <v>0.1091</v>
      </c>
      <c r="BJ431">
        <v>4.3799999999999999E-2</v>
      </c>
      <c r="BK431">
        <v>1.2999999999999999E-2</v>
      </c>
    </row>
    <row r="432" spans="1:63" x14ac:dyDescent="0.25">
      <c r="A432" t="s">
        <v>432</v>
      </c>
      <c r="B432">
        <v>45583</v>
      </c>
      <c r="C432">
        <v>28</v>
      </c>
      <c r="D432">
        <v>191.8</v>
      </c>
      <c r="E432" s="1">
        <v>5370.42</v>
      </c>
      <c r="F432" s="1">
        <v>5162.8900000000003</v>
      </c>
      <c r="G432">
        <v>5.1499999999999997E-2</v>
      </c>
      <c r="H432">
        <v>2.0000000000000001E-4</v>
      </c>
      <c r="I432">
        <v>2.0899999999999998E-2</v>
      </c>
      <c r="J432">
        <v>1.5E-3</v>
      </c>
      <c r="K432">
        <v>7.6700000000000004E-2</v>
      </c>
      <c r="L432">
        <v>0.80520000000000003</v>
      </c>
      <c r="M432">
        <v>4.3999999999999997E-2</v>
      </c>
      <c r="N432">
        <v>0.1027</v>
      </c>
      <c r="O432">
        <v>1.29E-2</v>
      </c>
      <c r="P432">
        <v>0.1056</v>
      </c>
      <c r="Q432" s="1">
        <v>71414.62</v>
      </c>
      <c r="R432">
        <v>0.2132</v>
      </c>
      <c r="S432">
        <v>0.30330000000000001</v>
      </c>
      <c r="T432">
        <v>0.48349999999999999</v>
      </c>
      <c r="U432">
        <v>34</v>
      </c>
      <c r="V432" s="1">
        <v>101940.56</v>
      </c>
      <c r="W432">
        <v>153.93</v>
      </c>
      <c r="X432" s="1">
        <v>201140.11</v>
      </c>
      <c r="Y432">
        <v>0.80259999999999998</v>
      </c>
      <c r="Z432">
        <v>0.16980000000000001</v>
      </c>
      <c r="AA432">
        <v>2.76E-2</v>
      </c>
      <c r="AB432">
        <v>0.19739999999999999</v>
      </c>
      <c r="AC432">
        <v>201.14</v>
      </c>
      <c r="AD432" s="1">
        <v>8779.1200000000008</v>
      </c>
      <c r="AE432">
        <v>779.07</v>
      </c>
      <c r="AF432" s="1">
        <v>193357.41</v>
      </c>
      <c r="AG432">
        <v>431</v>
      </c>
      <c r="AH432" s="1">
        <v>55404</v>
      </c>
      <c r="AI432" s="1">
        <v>97764</v>
      </c>
      <c r="AJ432">
        <v>72.52</v>
      </c>
      <c r="AK432">
        <v>42.42</v>
      </c>
      <c r="AL432">
        <v>44.75</v>
      </c>
      <c r="AM432">
        <v>4.3</v>
      </c>
      <c r="AN432" s="1">
        <v>1398.1</v>
      </c>
      <c r="AO432">
        <v>0.82820000000000005</v>
      </c>
      <c r="AP432" s="1">
        <v>1650.97</v>
      </c>
      <c r="AQ432" s="1">
        <v>1675.46</v>
      </c>
      <c r="AR432" s="1">
        <v>7628.48</v>
      </c>
      <c r="AS432">
        <v>929.61</v>
      </c>
      <c r="AT432">
        <v>162.91</v>
      </c>
      <c r="AU432" s="1">
        <v>12047.42</v>
      </c>
      <c r="AV432" s="1">
        <v>3333.17</v>
      </c>
      <c r="AW432">
        <v>0.2472</v>
      </c>
      <c r="AX432" s="1">
        <v>9041.7000000000007</v>
      </c>
      <c r="AY432">
        <v>0.67059999999999997</v>
      </c>
      <c r="AZ432">
        <v>522.87</v>
      </c>
      <c r="BA432">
        <v>3.8800000000000001E-2</v>
      </c>
      <c r="BB432">
        <v>585.76</v>
      </c>
      <c r="BC432">
        <v>4.3400000000000001E-2</v>
      </c>
      <c r="BD432" s="1">
        <v>13483.5</v>
      </c>
      <c r="BE432" s="1">
        <v>1804.58</v>
      </c>
      <c r="BF432">
        <v>0.2379</v>
      </c>
      <c r="BG432">
        <v>0.62539999999999996</v>
      </c>
      <c r="BH432">
        <v>0.23350000000000001</v>
      </c>
      <c r="BI432">
        <v>0.1055</v>
      </c>
      <c r="BJ432">
        <v>2.5899999999999999E-2</v>
      </c>
      <c r="BK432">
        <v>9.5999999999999992E-3</v>
      </c>
    </row>
    <row r="433" spans="1:63" x14ac:dyDescent="0.25">
      <c r="A433" t="s">
        <v>433</v>
      </c>
      <c r="B433">
        <v>47076</v>
      </c>
      <c r="C433">
        <v>36</v>
      </c>
      <c r="D433">
        <v>8.85</v>
      </c>
      <c r="E433">
        <v>318.74</v>
      </c>
      <c r="F433">
        <v>488.93</v>
      </c>
      <c r="G433">
        <v>2.4500000000000001E-2</v>
      </c>
      <c r="H433">
        <v>0</v>
      </c>
      <c r="I433">
        <v>1.23E-2</v>
      </c>
      <c r="J433">
        <v>4.1000000000000003E-3</v>
      </c>
      <c r="K433">
        <v>0.1227</v>
      </c>
      <c r="L433">
        <v>0.82620000000000005</v>
      </c>
      <c r="M433">
        <v>1.0200000000000001E-2</v>
      </c>
      <c r="N433">
        <v>0.25019999999999998</v>
      </c>
      <c r="O433">
        <v>0</v>
      </c>
      <c r="P433">
        <v>0.1028</v>
      </c>
      <c r="Q433" s="1">
        <v>60530.28</v>
      </c>
      <c r="R433">
        <v>0.25</v>
      </c>
      <c r="S433">
        <v>7.4999999999999997E-2</v>
      </c>
      <c r="T433">
        <v>0.67500000000000004</v>
      </c>
      <c r="U433">
        <v>5</v>
      </c>
      <c r="V433" s="1">
        <v>92268.800000000003</v>
      </c>
      <c r="W433">
        <v>62.07</v>
      </c>
      <c r="X433" s="1">
        <v>239605.95</v>
      </c>
      <c r="Y433">
        <v>0.65049999999999997</v>
      </c>
      <c r="Z433">
        <v>4.7600000000000003E-2</v>
      </c>
      <c r="AA433">
        <v>0.3019</v>
      </c>
      <c r="AB433">
        <v>0.34949999999999998</v>
      </c>
      <c r="AC433">
        <v>239.61</v>
      </c>
      <c r="AD433" s="1">
        <v>7819.97</v>
      </c>
      <c r="AE433">
        <v>618.91999999999996</v>
      </c>
      <c r="AF433" s="1">
        <v>112886.79</v>
      </c>
      <c r="AG433">
        <v>113</v>
      </c>
      <c r="AH433" s="1">
        <v>33195</v>
      </c>
      <c r="AI433" s="1">
        <v>69885</v>
      </c>
      <c r="AJ433">
        <v>51.3</v>
      </c>
      <c r="AK433">
        <v>24.04</v>
      </c>
      <c r="AL433">
        <v>31.83</v>
      </c>
      <c r="AM433">
        <v>5.5</v>
      </c>
      <c r="AN433" s="1">
        <v>2104.6</v>
      </c>
      <c r="AO433">
        <v>1.367</v>
      </c>
      <c r="AP433" s="1">
        <v>2572.58</v>
      </c>
      <c r="AQ433" s="1">
        <v>2012.77</v>
      </c>
      <c r="AR433" s="1">
        <v>6627.85</v>
      </c>
      <c r="AS433">
        <v>502.41</v>
      </c>
      <c r="AT433">
        <v>170.72</v>
      </c>
      <c r="AU433" s="1">
        <v>11886.32</v>
      </c>
      <c r="AV433" s="1">
        <v>5460.62</v>
      </c>
      <c r="AW433">
        <v>0.37359999999999999</v>
      </c>
      <c r="AX433" s="1">
        <v>4864.42</v>
      </c>
      <c r="AY433">
        <v>0.33279999999999998</v>
      </c>
      <c r="AZ433" s="1">
        <v>3255.18</v>
      </c>
      <c r="BA433">
        <v>0.22270000000000001</v>
      </c>
      <c r="BB433" s="1">
        <v>1037.02</v>
      </c>
      <c r="BC433">
        <v>7.0900000000000005E-2</v>
      </c>
      <c r="BD433" s="1">
        <v>14617.24</v>
      </c>
      <c r="BE433" s="1">
        <v>10551.16</v>
      </c>
      <c r="BF433">
        <v>2.2073999999999998</v>
      </c>
      <c r="BG433">
        <v>0.62519999999999998</v>
      </c>
      <c r="BH433">
        <v>0.23569999999999999</v>
      </c>
      <c r="BI433">
        <v>8.0699999999999994E-2</v>
      </c>
      <c r="BJ433">
        <v>3.3399999999999999E-2</v>
      </c>
      <c r="BK433">
        <v>2.5100000000000001E-2</v>
      </c>
    </row>
    <row r="434" spans="1:63" x14ac:dyDescent="0.25">
      <c r="A434" t="s">
        <v>434</v>
      </c>
      <c r="B434">
        <v>46896</v>
      </c>
      <c r="C434">
        <v>39</v>
      </c>
      <c r="D434">
        <v>276.76</v>
      </c>
      <c r="E434" s="1">
        <v>10793.65</v>
      </c>
      <c r="F434" s="1">
        <v>10232.35</v>
      </c>
      <c r="G434">
        <v>5.1200000000000002E-2</v>
      </c>
      <c r="H434">
        <v>8.9999999999999998E-4</v>
      </c>
      <c r="I434">
        <v>0.28539999999999999</v>
      </c>
      <c r="J434">
        <v>2E-3</v>
      </c>
      <c r="K434">
        <v>6.1699999999999998E-2</v>
      </c>
      <c r="L434">
        <v>0.52600000000000002</v>
      </c>
      <c r="M434">
        <v>7.2900000000000006E-2</v>
      </c>
      <c r="N434">
        <v>0.3004</v>
      </c>
      <c r="O434">
        <v>4.6600000000000003E-2</v>
      </c>
      <c r="P434">
        <v>0.13950000000000001</v>
      </c>
      <c r="Q434" s="1">
        <v>76730.67</v>
      </c>
      <c r="R434">
        <v>0.1719</v>
      </c>
      <c r="S434">
        <v>0.22919999999999999</v>
      </c>
      <c r="T434">
        <v>0.59899999999999998</v>
      </c>
      <c r="U434">
        <v>87</v>
      </c>
      <c r="V434" s="1">
        <v>78361.06</v>
      </c>
      <c r="W434">
        <v>122.45</v>
      </c>
      <c r="X434" s="1">
        <v>145030.12</v>
      </c>
      <c r="Y434">
        <v>0.84940000000000004</v>
      </c>
      <c r="Z434">
        <v>0.13059999999999999</v>
      </c>
      <c r="AA434">
        <v>0.02</v>
      </c>
      <c r="AB434">
        <v>0.15060000000000001</v>
      </c>
      <c r="AC434">
        <v>145.03</v>
      </c>
      <c r="AD434" s="1">
        <v>4531.21</v>
      </c>
      <c r="AE434">
        <v>566.46</v>
      </c>
      <c r="AF434" s="1">
        <v>129376.15</v>
      </c>
      <c r="AG434">
        <v>159</v>
      </c>
      <c r="AH434" s="1">
        <v>47322</v>
      </c>
      <c r="AI434" s="1">
        <v>76847</v>
      </c>
      <c r="AJ434">
        <v>74.2</v>
      </c>
      <c r="AK434">
        <v>29.59</v>
      </c>
      <c r="AL434">
        <v>35.450000000000003</v>
      </c>
      <c r="AM434">
        <v>4.5</v>
      </c>
      <c r="AN434" s="1">
        <v>1821.8</v>
      </c>
      <c r="AO434">
        <v>1.0854999999999999</v>
      </c>
      <c r="AP434" s="1">
        <v>1535.08</v>
      </c>
      <c r="AQ434" s="1">
        <v>1848.63</v>
      </c>
      <c r="AR434" s="1">
        <v>7607.98</v>
      </c>
      <c r="AS434">
        <v>880.84</v>
      </c>
      <c r="AT434">
        <v>477.03</v>
      </c>
      <c r="AU434" s="1">
        <v>12349.55</v>
      </c>
      <c r="AV434" s="1">
        <v>6220.67</v>
      </c>
      <c r="AW434">
        <v>0.46160000000000001</v>
      </c>
      <c r="AX434" s="1">
        <v>5957.24</v>
      </c>
      <c r="AY434">
        <v>0.442</v>
      </c>
      <c r="AZ434">
        <v>454.84</v>
      </c>
      <c r="BA434">
        <v>3.3700000000000001E-2</v>
      </c>
      <c r="BB434">
        <v>844.66</v>
      </c>
      <c r="BC434">
        <v>6.2700000000000006E-2</v>
      </c>
      <c r="BD434" s="1">
        <v>13477.41</v>
      </c>
      <c r="BE434" s="1">
        <v>5002.12</v>
      </c>
      <c r="BF434">
        <v>1.1452</v>
      </c>
      <c r="BG434">
        <v>0.59179999999999999</v>
      </c>
      <c r="BH434">
        <v>0.2288</v>
      </c>
      <c r="BI434">
        <v>0.13930000000000001</v>
      </c>
      <c r="BJ434">
        <v>2.8400000000000002E-2</v>
      </c>
      <c r="BK434">
        <v>1.1599999999999999E-2</v>
      </c>
    </row>
    <row r="435" spans="1:63" x14ac:dyDescent="0.25">
      <c r="A435" t="s">
        <v>435</v>
      </c>
      <c r="B435">
        <v>47084</v>
      </c>
      <c r="C435">
        <v>74</v>
      </c>
      <c r="D435">
        <v>17.670000000000002</v>
      </c>
      <c r="E435" s="1">
        <v>1307.72</v>
      </c>
      <c r="F435" s="1">
        <v>1127.72</v>
      </c>
      <c r="G435">
        <v>8.9999999999999998E-4</v>
      </c>
      <c r="H435">
        <v>8.9999999999999998E-4</v>
      </c>
      <c r="I435">
        <v>3.5000000000000001E-3</v>
      </c>
      <c r="J435">
        <v>0</v>
      </c>
      <c r="K435">
        <v>7.0000000000000007E-2</v>
      </c>
      <c r="L435">
        <v>0.90249999999999997</v>
      </c>
      <c r="M435">
        <v>2.2200000000000001E-2</v>
      </c>
      <c r="N435">
        <v>0.2452</v>
      </c>
      <c r="O435">
        <v>1.6E-2</v>
      </c>
      <c r="P435">
        <v>0.14910000000000001</v>
      </c>
      <c r="Q435" s="1">
        <v>62564.92</v>
      </c>
      <c r="R435">
        <v>0.12239999999999999</v>
      </c>
      <c r="S435">
        <v>0.13270000000000001</v>
      </c>
      <c r="T435">
        <v>0.74490000000000001</v>
      </c>
      <c r="U435">
        <v>12</v>
      </c>
      <c r="V435" s="1">
        <v>74513.5</v>
      </c>
      <c r="W435">
        <v>105.7</v>
      </c>
      <c r="X435" s="1">
        <v>153850.10999999999</v>
      </c>
      <c r="Y435">
        <v>0.76170000000000004</v>
      </c>
      <c r="Z435">
        <v>0.13850000000000001</v>
      </c>
      <c r="AA435">
        <v>9.98E-2</v>
      </c>
      <c r="AB435">
        <v>0.23830000000000001</v>
      </c>
      <c r="AC435">
        <v>153.85</v>
      </c>
      <c r="AD435" s="1">
        <v>5234.75</v>
      </c>
      <c r="AE435">
        <v>521.25</v>
      </c>
      <c r="AF435" s="1">
        <v>142231.35999999999</v>
      </c>
      <c r="AG435">
        <v>226</v>
      </c>
      <c r="AH435" s="1">
        <v>34108</v>
      </c>
      <c r="AI435" s="1">
        <v>55286</v>
      </c>
      <c r="AJ435">
        <v>54.31</v>
      </c>
      <c r="AK435">
        <v>29.97</v>
      </c>
      <c r="AL435">
        <v>41.68</v>
      </c>
      <c r="AM435">
        <v>4</v>
      </c>
      <c r="AN435">
        <v>0</v>
      </c>
      <c r="AO435">
        <v>1.0205</v>
      </c>
      <c r="AP435" s="1">
        <v>2043.98</v>
      </c>
      <c r="AQ435" s="1">
        <v>2076.41</v>
      </c>
      <c r="AR435" s="1">
        <v>7898.73</v>
      </c>
      <c r="AS435">
        <v>635.51</v>
      </c>
      <c r="AT435">
        <v>67.61</v>
      </c>
      <c r="AU435" s="1">
        <v>12722.24</v>
      </c>
      <c r="AV435" s="1">
        <v>7198.96</v>
      </c>
      <c r="AW435">
        <v>0.51139999999999997</v>
      </c>
      <c r="AX435" s="1">
        <v>4898.0200000000004</v>
      </c>
      <c r="AY435">
        <v>0.34799999999999998</v>
      </c>
      <c r="AZ435">
        <v>857.7</v>
      </c>
      <c r="BA435">
        <v>6.0900000000000003E-2</v>
      </c>
      <c r="BB435" s="1">
        <v>1121.6300000000001</v>
      </c>
      <c r="BC435">
        <v>7.9699999999999993E-2</v>
      </c>
      <c r="BD435" s="1">
        <v>14076.31</v>
      </c>
      <c r="BE435" s="1">
        <v>4640.55</v>
      </c>
      <c r="BF435">
        <v>1.4386000000000001</v>
      </c>
      <c r="BG435">
        <v>0.58399999999999996</v>
      </c>
      <c r="BH435">
        <v>0.25779999999999997</v>
      </c>
      <c r="BI435">
        <v>0.12659999999999999</v>
      </c>
      <c r="BJ435">
        <v>2.76E-2</v>
      </c>
      <c r="BK435">
        <v>3.8999999999999998E-3</v>
      </c>
    </row>
    <row r="436" spans="1:63" x14ac:dyDescent="0.25">
      <c r="A436" t="s">
        <v>436</v>
      </c>
      <c r="B436">
        <v>44644</v>
      </c>
      <c r="C436">
        <v>53</v>
      </c>
      <c r="D436">
        <v>66.83</v>
      </c>
      <c r="E436" s="1">
        <v>3541.79</v>
      </c>
      <c r="F436" s="1">
        <v>3051</v>
      </c>
      <c r="G436">
        <v>4.3E-3</v>
      </c>
      <c r="H436">
        <v>6.9999999999999999E-4</v>
      </c>
      <c r="I436">
        <v>3.9600000000000003E-2</v>
      </c>
      <c r="J436">
        <v>1.2999999999999999E-3</v>
      </c>
      <c r="K436">
        <v>2.8799999999999999E-2</v>
      </c>
      <c r="L436">
        <v>0.83679999999999999</v>
      </c>
      <c r="M436">
        <v>8.8499999999999995E-2</v>
      </c>
      <c r="N436">
        <v>0.50070000000000003</v>
      </c>
      <c r="O436">
        <v>8.6999999999999994E-3</v>
      </c>
      <c r="P436">
        <v>0.1542</v>
      </c>
      <c r="Q436" s="1">
        <v>65518.06</v>
      </c>
      <c r="R436">
        <v>0.186</v>
      </c>
      <c r="S436">
        <v>0.1953</v>
      </c>
      <c r="T436">
        <v>0.61860000000000004</v>
      </c>
      <c r="U436">
        <v>25</v>
      </c>
      <c r="V436" s="1">
        <v>99419.72</v>
      </c>
      <c r="W436">
        <v>133.75</v>
      </c>
      <c r="X436" s="1">
        <v>121565.27</v>
      </c>
      <c r="Y436">
        <v>0.7419</v>
      </c>
      <c r="Z436">
        <v>0.2351</v>
      </c>
      <c r="AA436">
        <v>2.3099999999999999E-2</v>
      </c>
      <c r="AB436">
        <v>0.2581</v>
      </c>
      <c r="AC436">
        <v>121.57</v>
      </c>
      <c r="AD436" s="1">
        <v>3744.56</v>
      </c>
      <c r="AE436">
        <v>465.43</v>
      </c>
      <c r="AF436" s="1">
        <v>114392.31</v>
      </c>
      <c r="AG436">
        <v>116</v>
      </c>
      <c r="AH436" s="1">
        <v>32416</v>
      </c>
      <c r="AI436" s="1">
        <v>51247</v>
      </c>
      <c r="AJ436">
        <v>46.29</v>
      </c>
      <c r="AK436">
        <v>28.37</v>
      </c>
      <c r="AL436">
        <v>36.96</v>
      </c>
      <c r="AM436">
        <v>2.2999999999999998</v>
      </c>
      <c r="AN436" s="1">
        <v>1920.15</v>
      </c>
      <c r="AO436">
        <v>1.5079</v>
      </c>
      <c r="AP436" s="1">
        <v>1949.77</v>
      </c>
      <c r="AQ436" s="1">
        <v>2039.27</v>
      </c>
      <c r="AR436" s="1">
        <v>8331.74</v>
      </c>
      <c r="AS436">
        <v>816</v>
      </c>
      <c r="AT436">
        <v>219.22</v>
      </c>
      <c r="AU436" s="1">
        <v>13355.99</v>
      </c>
      <c r="AV436" s="1">
        <v>6966.92</v>
      </c>
      <c r="AW436">
        <v>0.46300000000000002</v>
      </c>
      <c r="AX436" s="1">
        <v>5666.2</v>
      </c>
      <c r="AY436">
        <v>0.3765</v>
      </c>
      <c r="AZ436">
        <v>569.44000000000005</v>
      </c>
      <c r="BA436">
        <v>3.78E-2</v>
      </c>
      <c r="BB436" s="1">
        <v>1845.74</v>
      </c>
      <c r="BC436">
        <v>0.1227</v>
      </c>
      <c r="BD436" s="1">
        <v>15048.3</v>
      </c>
      <c r="BE436" s="1">
        <v>4270.91</v>
      </c>
      <c r="BF436">
        <v>1.2846</v>
      </c>
      <c r="BG436">
        <v>0.52310000000000001</v>
      </c>
      <c r="BH436">
        <v>0.21299999999999999</v>
      </c>
      <c r="BI436">
        <v>0.23089999999999999</v>
      </c>
      <c r="BJ436">
        <v>2.4899999999999999E-2</v>
      </c>
      <c r="BK436">
        <v>8.0999999999999996E-3</v>
      </c>
    </row>
    <row r="437" spans="1:63" x14ac:dyDescent="0.25">
      <c r="A437" t="s">
        <v>437</v>
      </c>
      <c r="B437">
        <v>49932</v>
      </c>
      <c r="C437">
        <v>29</v>
      </c>
      <c r="D437">
        <v>215.02</v>
      </c>
      <c r="E437" s="1">
        <v>6235.64</v>
      </c>
      <c r="F437" s="1">
        <v>5957.58</v>
      </c>
      <c r="G437">
        <v>7.6E-3</v>
      </c>
      <c r="H437">
        <v>8.0000000000000004E-4</v>
      </c>
      <c r="I437">
        <v>0.14799999999999999</v>
      </c>
      <c r="J437">
        <v>2.5000000000000001E-3</v>
      </c>
      <c r="K437">
        <v>3.2899999999999999E-2</v>
      </c>
      <c r="L437">
        <v>0.71399999999999997</v>
      </c>
      <c r="M437">
        <v>9.4200000000000006E-2</v>
      </c>
      <c r="N437">
        <v>0.42820000000000003</v>
      </c>
      <c r="O437">
        <v>8.6999999999999994E-3</v>
      </c>
      <c r="P437">
        <v>0.13100000000000001</v>
      </c>
      <c r="Q437" s="1">
        <v>59359.01</v>
      </c>
      <c r="R437">
        <v>0.22040000000000001</v>
      </c>
      <c r="S437">
        <v>0.2369</v>
      </c>
      <c r="T437">
        <v>0.54269999999999996</v>
      </c>
      <c r="U437">
        <v>26</v>
      </c>
      <c r="V437" s="1">
        <v>104087.28</v>
      </c>
      <c r="W437">
        <v>239.79</v>
      </c>
      <c r="X437" s="1">
        <v>180244.82</v>
      </c>
      <c r="Y437">
        <v>0.79200000000000004</v>
      </c>
      <c r="Z437">
        <v>0.1593</v>
      </c>
      <c r="AA437">
        <v>4.87E-2</v>
      </c>
      <c r="AB437">
        <v>0.20799999999999999</v>
      </c>
      <c r="AC437">
        <v>180.24</v>
      </c>
      <c r="AD437" s="1">
        <v>5456.59</v>
      </c>
      <c r="AE437">
        <v>711.45</v>
      </c>
      <c r="AF437" s="1">
        <v>162319.17000000001</v>
      </c>
      <c r="AG437">
        <v>312</v>
      </c>
      <c r="AH437" s="1">
        <v>35747</v>
      </c>
      <c r="AI437" s="1">
        <v>61038</v>
      </c>
      <c r="AJ437">
        <v>59.5</v>
      </c>
      <c r="AK437">
        <v>27.88</v>
      </c>
      <c r="AL437">
        <v>33.26</v>
      </c>
      <c r="AM437">
        <v>5.8</v>
      </c>
      <c r="AN437">
        <v>0</v>
      </c>
      <c r="AO437">
        <v>0.76370000000000005</v>
      </c>
      <c r="AP437" s="1">
        <v>1510.25</v>
      </c>
      <c r="AQ437" s="1">
        <v>1921.04</v>
      </c>
      <c r="AR437" s="1">
        <v>5579.42</v>
      </c>
      <c r="AS437">
        <v>640.59</v>
      </c>
      <c r="AT437">
        <v>294.22000000000003</v>
      </c>
      <c r="AU437" s="1">
        <v>9945.5300000000007</v>
      </c>
      <c r="AV437" s="1">
        <v>4989.7700000000004</v>
      </c>
      <c r="AW437">
        <v>0.42109999999999997</v>
      </c>
      <c r="AX437" s="1">
        <v>5016.87</v>
      </c>
      <c r="AY437">
        <v>0.4234</v>
      </c>
      <c r="AZ437">
        <v>558</v>
      </c>
      <c r="BA437">
        <v>4.7100000000000003E-2</v>
      </c>
      <c r="BB437" s="1">
        <v>1284.3399999999999</v>
      </c>
      <c r="BC437">
        <v>0.1084</v>
      </c>
      <c r="BD437" s="1">
        <v>11848.98</v>
      </c>
      <c r="BE437" s="1">
        <v>3591.92</v>
      </c>
      <c r="BF437">
        <v>0.745</v>
      </c>
      <c r="BG437">
        <v>0.56069999999999998</v>
      </c>
      <c r="BH437">
        <v>0.23039999999999999</v>
      </c>
      <c r="BI437">
        <v>0.155</v>
      </c>
      <c r="BJ437">
        <v>4.3400000000000001E-2</v>
      </c>
      <c r="BK437">
        <v>1.06E-2</v>
      </c>
    </row>
    <row r="438" spans="1:63" x14ac:dyDescent="0.25">
      <c r="A438" t="s">
        <v>438</v>
      </c>
      <c r="B438">
        <v>48421</v>
      </c>
      <c r="C438">
        <v>35</v>
      </c>
      <c r="D438">
        <v>34.770000000000003</v>
      </c>
      <c r="E438" s="1">
        <v>1216.94</v>
      </c>
      <c r="F438" s="1">
        <v>1265.97</v>
      </c>
      <c r="G438">
        <v>7.9000000000000008E-3</v>
      </c>
      <c r="H438">
        <v>0</v>
      </c>
      <c r="I438">
        <v>1.11E-2</v>
      </c>
      <c r="J438">
        <v>3.2000000000000002E-3</v>
      </c>
      <c r="K438">
        <v>2.6100000000000002E-2</v>
      </c>
      <c r="L438">
        <v>0.9234</v>
      </c>
      <c r="M438">
        <v>2.8400000000000002E-2</v>
      </c>
      <c r="N438">
        <v>0.29449999999999998</v>
      </c>
      <c r="O438">
        <v>1.9800000000000002E-2</v>
      </c>
      <c r="P438">
        <v>0.1065</v>
      </c>
      <c r="Q438" s="1">
        <v>47504.51</v>
      </c>
      <c r="R438">
        <v>0.25</v>
      </c>
      <c r="S438">
        <v>6.5799999999999997E-2</v>
      </c>
      <c r="T438">
        <v>0.68420000000000003</v>
      </c>
      <c r="U438">
        <v>7</v>
      </c>
      <c r="V438" s="1">
        <v>89072.14</v>
      </c>
      <c r="W438">
        <v>170.29</v>
      </c>
      <c r="X438" s="1">
        <v>180381.34</v>
      </c>
      <c r="Y438">
        <v>0.81259999999999999</v>
      </c>
      <c r="Z438">
        <v>0.10299999999999999</v>
      </c>
      <c r="AA438">
        <v>8.4500000000000006E-2</v>
      </c>
      <c r="AB438">
        <v>0.18740000000000001</v>
      </c>
      <c r="AC438">
        <v>180.38</v>
      </c>
      <c r="AD438" s="1">
        <v>4492.95</v>
      </c>
      <c r="AE438">
        <v>525.71</v>
      </c>
      <c r="AF438" s="1">
        <v>155129.06</v>
      </c>
      <c r="AG438">
        <v>276</v>
      </c>
      <c r="AH438" s="1">
        <v>38436</v>
      </c>
      <c r="AI438" s="1">
        <v>65889</v>
      </c>
      <c r="AJ438">
        <v>47.3</v>
      </c>
      <c r="AK438">
        <v>22.01</v>
      </c>
      <c r="AL438">
        <v>29.4</v>
      </c>
      <c r="AM438">
        <v>6</v>
      </c>
      <c r="AN438" s="1">
        <v>1049.24</v>
      </c>
      <c r="AO438">
        <v>0.92559999999999998</v>
      </c>
      <c r="AP438" s="1">
        <v>1430.08</v>
      </c>
      <c r="AQ438" s="1">
        <v>1430.57</v>
      </c>
      <c r="AR438" s="1">
        <v>5860</v>
      </c>
      <c r="AS438">
        <v>467.97</v>
      </c>
      <c r="AT438">
        <v>477.67</v>
      </c>
      <c r="AU438" s="1">
        <v>9666.2900000000009</v>
      </c>
      <c r="AV438" s="1">
        <v>4246.93</v>
      </c>
      <c r="AW438">
        <v>0.32619999999999999</v>
      </c>
      <c r="AX438" s="1">
        <v>4639.8599999999997</v>
      </c>
      <c r="AY438">
        <v>0.35630000000000001</v>
      </c>
      <c r="AZ438" s="1">
        <v>2388.46</v>
      </c>
      <c r="BA438">
        <v>0.18340000000000001</v>
      </c>
      <c r="BB438" s="1">
        <v>1745.6</v>
      </c>
      <c r="BC438">
        <v>0.1341</v>
      </c>
      <c r="BD438" s="1">
        <v>13020.85</v>
      </c>
      <c r="BE438" s="1">
        <v>4023.69</v>
      </c>
      <c r="BF438">
        <v>0.86270000000000002</v>
      </c>
      <c r="BG438">
        <v>0.58879999999999999</v>
      </c>
      <c r="BH438">
        <v>0.22589999999999999</v>
      </c>
      <c r="BI438">
        <v>0.1406</v>
      </c>
      <c r="BJ438">
        <v>2.92E-2</v>
      </c>
      <c r="BK438">
        <v>1.55E-2</v>
      </c>
    </row>
    <row r="439" spans="1:63" x14ac:dyDescent="0.25">
      <c r="A439" t="s">
        <v>439</v>
      </c>
      <c r="B439">
        <v>49460</v>
      </c>
      <c r="C439">
        <v>66</v>
      </c>
      <c r="D439">
        <v>10.39</v>
      </c>
      <c r="E439">
        <v>685.45</v>
      </c>
      <c r="F439">
        <v>686.73</v>
      </c>
      <c r="G439">
        <v>2.8999999999999998E-3</v>
      </c>
      <c r="H439">
        <v>0</v>
      </c>
      <c r="I439">
        <v>1.7500000000000002E-2</v>
      </c>
      <c r="J439">
        <v>0</v>
      </c>
      <c r="K439">
        <v>4.0800000000000003E-2</v>
      </c>
      <c r="L439">
        <v>0.90539999999999998</v>
      </c>
      <c r="M439">
        <v>3.3500000000000002E-2</v>
      </c>
      <c r="N439">
        <v>0.47320000000000001</v>
      </c>
      <c r="O439">
        <v>0</v>
      </c>
      <c r="P439">
        <v>0.1221</v>
      </c>
      <c r="Q439" s="1">
        <v>50140.79</v>
      </c>
      <c r="R439">
        <v>0.16950000000000001</v>
      </c>
      <c r="S439">
        <v>0.18640000000000001</v>
      </c>
      <c r="T439">
        <v>0.64410000000000001</v>
      </c>
      <c r="U439">
        <v>7</v>
      </c>
      <c r="V439" s="1">
        <v>66853.570000000007</v>
      </c>
      <c r="W439">
        <v>93.32</v>
      </c>
      <c r="X439" s="1">
        <v>126701.77</v>
      </c>
      <c r="Y439">
        <v>0.83679999999999999</v>
      </c>
      <c r="Z439">
        <v>5.0599999999999999E-2</v>
      </c>
      <c r="AA439">
        <v>0.11260000000000001</v>
      </c>
      <c r="AB439">
        <v>0.16320000000000001</v>
      </c>
      <c r="AC439">
        <v>126.7</v>
      </c>
      <c r="AD439" s="1">
        <v>3727.21</v>
      </c>
      <c r="AE439">
        <v>447.13</v>
      </c>
      <c r="AF439" s="1">
        <v>115963.6</v>
      </c>
      <c r="AG439">
        <v>120</v>
      </c>
      <c r="AH439" s="1">
        <v>29514</v>
      </c>
      <c r="AI439" s="1">
        <v>45737</v>
      </c>
      <c r="AJ439">
        <v>33.4</v>
      </c>
      <c r="AK439">
        <v>28.71</v>
      </c>
      <c r="AL439">
        <v>32.21</v>
      </c>
      <c r="AM439">
        <v>4.4000000000000004</v>
      </c>
      <c r="AN439" s="1">
        <v>1454.3</v>
      </c>
      <c r="AO439">
        <v>1.8212999999999999</v>
      </c>
      <c r="AP439" s="1">
        <v>1799.2</v>
      </c>
      <c r="AQ439" s="1">
        <v>2673.9</v>
      </c>
      <c r="AR439" s="1">
        <v>8690</v>
      </c>
      <c r="AS439">
        <v>847.05</v>
      </c>
      <c r="AT439">
        <v>511.83</v>
      </c>
      <c r="AU439" s="1">
        <v>14521.97</v>
      </c>
      <c r="AV439" s="1">
        <v>8826.2900000000009</v>
      </c>
      <c r="AW439">
        <v>0.53129999999999999</v>
      </c>
      <c r="AX439" s="1">
        <v>4526.0600000000004</v>
      </c>
      <c r="AY439">
        <v>0.27250000000000002</v>
      </c>
      <c r="AZ439" s="1">
        <v>1761.15</v>
      </c>
      <c r="BA439">
        <v>0.106</v>
      </c>
      <c r="BB439" s="1">
        <v>1498.05</v>
      </c>
      <c r="BC439">
        <v>9.0200000000000002E-2</v>
      </c>
      <c r="BD439" s="1">
        <v>16611.55</v>
      </c>
      <c r="BE439" s="1">
        <v>8186.39</v>
      </c>
      <c r="BF439">
        <v>3.3191000000000002</v>
      </c>
      <c r="BG439">
        <v>0.56540000000000001</v>
      </c>
      <c r="BH439">
        <v>0.25779999999999997</v>
      </c>
      <c r="BI439">
        <v>0.1404</v>
      </c>
      <c r="BJ439">
        <v>2.4400000000000002E-2</v>
      </c>
      <c r="BK439">
        <v>1.2E-2</v>
      </c>
    </row>
    <row r="440" spans="1:63" x14ac:dyDescent="0.25">
      <c r="A440" t="s">
        <v>440</v>
      </c>
      <c r="B440">
        <v>48348</v>
      </c>
      <c r="C440">
        <v>18</v>
      </c>
      <c r="D440">
        <v>102.91</v>
      </c>
      <c r="E440" s="1">
        <v>1852.33</v>
      </c>
      <c r="F440" s="1">
        <v>1706.64</v>
      </c>
      <c r="G440">
        <v>1.17E-2</v>
      </c>
      <c r="H440">
        <v>1.8E-3</v>
      </c>
      <c r="I440">
        <v>7.0000000000000001E-3</v>
      </c>
      <c r="J440">
        <v>0</v>
      </c>
      <c r="K440">
        <v>4.5100000000000001E-2</v>
      </c>
      <c r="L440">
        <v>0.91849999999999998</v>
      </c>
      <c r="M440">
        <v>1.5800000000000002E-2</v>
      </c>
      <c r="N440">
        <v>0.15809999999999999</v>
      </c>
      <c r="O440">
        <v>5.1999999999999998E-3</v>
      </c>
      <c r="P440">
        <v>9.9099999999999994E-2</v>
      </c>
      <c r="Q440" s="1">
        <v>60513.52</v>
      </c>
      <c r="R440">
        <v>8.6499999999999994E-2</v>
      </c>
      <c r="S440">
        <v>0.32690000000000002</v>
      </c>
      <c r="T440">
        <v>0.58650000000000002</v>
      </c>
      <c r="U440">
        <v>12</v>
      </c>
      <c r="V440" s="1">
        <v>81904.429999999993</v>
      </c>
      <c r="W440">
        <v>152.28</v>
      </c>
      <c r="X440" s="1">
        <v>241601.47</v>
      </c>
      <c r="Y440">
        <v>0.83069999999999999</v>
      </c>
      <c r="Z440">
        <v>0.1361</v>
      </c>
      <c r="AA440">
        <v>3.32E-2</v>
      </c>
      <c r="AB440">
        <v>0.16930000000000001</v>
      </c>
      <c r="AC440">
        <v>241.6</v>
      </c>
      <c r="AD440" s="1">
        <v>9226.52</v>
      </c>
      <c r="AE440" s="1">
        <v>1082.03</v>
      </c>
      <c r="AF440" s="1">
        <v>222573.83</v>
      </c>
      <c r="AG440">
        <v>500</v>
      </c>
      <c r="AH440" s="1">
        <v>43708</v>
      </c>
      <c r="AI440" s="1">
        <v>89445</v>
      </c>
      <c r="AJ440">
        <v>50.4</v>
      </c>
      <c r="AK440">
        <v>37.6</v>
      </c>
      <c r="AL440">
        <v>38.799999999999997</v>
      </c>
      <c r="AM440">
        <v>4.5999999999999996</v>
      </c>
      <c r="AN440">
        <v>0</v>
      </c>
      <c r="AO440">
        <v>0.70979999999999999</v>
      </c>
      <c r="AP440" s="1">
        <v>1734.72</v>
      </c>
      <c r="AQ440" s="1">
        <v>1979.91</v>
      </c>
      <c r="AR440" s="1">
        <v>6430.3</v>
      </c>
      <c r="AS440">
        <v>739.34</v>
      </c>
      <c r="AT440">
        <v>251.24</v>
      </c>
      <c r="AU440" s="1">
        <v>11135.51</v>
      </c>
      <c r="AV440" s="1">
        <v>4431.53</v>
      </c>
      <c r="AW440">
        <v>0.32590000000000002</v>
      </c>
      <c r="AX440" s="1">
        <v>8066.78</v>
      </c>
      <c r="AY440">
        <v>0.59330000000000005</v>
      </c>
      <c r="AZ440">
        <v>158.99</v>
      </c>
      <c r="BA440">
        <v>1.17E-2</v>
      </c>
      <c r="BB440">
        <v>939.69</v>
      </c>
      <c r="BC440">
        <v>6.9099999999999995E-2</v>
      </c>
      <c r="BD440" s="1">
        <v>13596.99</v>
      </c>
      <c r="BE440" s="1">
        <v>1997.16</v>
      </c>
      <c r="BF440">
        <v>0.2235</v>
      </c>
      <c r="BG440">
        <v>0.52759999999999996</v>
      </c>
      <c r="BH440">
        <v>0.20610000000000001</v>
      </c>
      <c r="BI440">
        <v>0.19389999999999999</v>
      </c>
      <c r="BJ440">
        <v>5.5599999999999997E-2</v>
      </c>
      <c r="BK440">
        <v>1.67E-2</v>
      </c>
    </row>
    <row r="441" spans="1:63" x14ac:dyDescent="0.25">
      <c r="A441" t="s">
        <v>441</v>
      </c>
      <c r="B441">
        <v>44651</v>
      </c>
      <c r="C441">
        <v>48</v>
      </c>
      <c r="D441">
        <v>32.409999999999997</v>
      </c>
      <c r="E441" s="1">
        <v>1555.5</v>
      </c>
      <c r="F441" s="1">
        <v>1559.44</v>
      </c>
      <c r="G441">
        <v>2.5999999999999999E-3</v>
      </c>
      <c r="H441">
        <v>0</v>
      </c>
      <c r="I441">
        <v>1.35E-2</v>
      </c>
      <c r="J441">
        <v>0</v>
      </c>
      <c r="K441">
        <v>0.1147</v>
      </c>
      <c r="L441">
        <v>0.79549999999999998</v>
      </c>
      <c r="M441">
        <v>7.3700000000000002E-2</v>
      </c>
      <c r="N441">
        <v>0.46260000000000001</v>
      </c>
      <c r="O441">
        <v>5.9999999999999995E-4</v>
      </c>
      <c r="P441">
        <v>0.18870000000000001</v>
      </c>
      <c r="Q441" s="1">
        <v>64998</v>
      </c>
      <c r="R441">
        <v>0.31730000000000003</v>
      </c>
      <c r="S441">
        <v>0.1731</v>
      </c>
      <c r="T441">
        <v>0.50960000000000005</v>
      </c>
      <c r="U441">
        <v>14</v>
      </c>
      <c r="V441" s="1">
        <v>74988.429999999993</v>
      </c>
      <c r="W441">
        <v>108.8</v>
      </c>
      <c r="X441" s="1">
        <v>442827.17</v>
      </c>
      <c r="Y441">
        <v>0.82069999999999999</v>
      </c>
      <c r="Z441">
        <v>0.1356</v>
      </c>
      <c r="AA441">
        <v>4.3700000000000003E-2</v>
      </c>
      <c r="AB441">
        <v>0.17929999999999999</v>
      </c>
      <c r="AC441">
        <v>442.83</v>
      </c>
      <c r="AD441" s="1">
        <v>11541.79</v>
      </c>
      <c r="AE441" s="1">
        <v>1264.54</v>
      </c>
      <c r="AF441" s="1">
        <v>407555.27</v>
      </c>
      <c r="AG441">
        <v>599</v>
      </c>
      <c r="AH441" s="1">
        <v>32170</v>
      </c>
      <c r="AI441" s="1">
        <v>64716</v>
      </c>
      <c r="AJ441">
        <v>58.83</v>
      </c>
      <c r="AK441">
        <v>24.23</v>
      </c>
      <c r="AL441">
        <v>26.61</v>
      </c>
      <c r="AM441">
        <v>2.8</v>
      </c>
      <c r="AN441">
        <v>0</v>
      </c>
      <c r="AO441">
        <v>1.5559000000000001</v>
      </c>
      <c r="AP441" s="1">
        <v>1795.93</v>
      </c>
      <c r="AQ441" s="1">
        <v>2789.73</v>
      </c>
      <c r="AR441" s="1">
        <v>8044.88</v>
      </c>
      <c r="AS441" s="1">
        <v>1248.1400000000001</v>
      </c>
      <c r="AT441">
        <v>422.27</v>
      </c>
      <c r="AU441" s="1">
        <v>14300.94</v>
      </c>
      <c r="AV441" s="1">
        <v>3370.59</v>
      </c>
      <c r="AW441">
        <v>0.22070000000000001</v>
      </c>
      <c r="AX441" s="1">
        <v>9922.92</v>
      </c>
      <c r="AY441">
        <v>0.64970000000000006</v>
      </c>
      <c r="AZ441">
        <v>985.3</v>
      </c>
      <c r="BA441">
        <v>6.4500000000000002E-2</v>
      </c>
      <c r="BB441">
        <v>993.66</v>
      </c>
      <c r="BC441">
        <v>6.5100000000000005E-2</v>
      </c>
      <c r="BD441" s="1">
        <v>15272.47</v>
      </c>
      <c r="BE441" s="1">
        <v>1880.16</v>
      </c>
      <c r="BF441">
        <v>0.3251</v>
      </c>
      <c r="BG441">
        <v>0.61760000000000004</v>
      </c>
      <c r="BH441">
        <v>0.21179999999999999</v>
      </c>
      <c r="BI441">
        <v>0.12180000000000001</v>
      </c>
      <c r="BJ441">
        <v>0.03</v>
      </c>
      <c r="BK441">
        <v>1.8800000000000001E-2</v>
      </c>
    </row>
    <row r="442" spans="1:63" x14ac:dyDescent="0.25">
      <c r="A442" t="s">
        <v>442</v>
      </c>
      <c r="B442">
        <v>44669</v>
      </c>
      <c r="C442">
        <v>16</v>
      </c>
      <c r="D442">
        <v>168.76</v>
      </c>
      <c r="E442" s="1">
        <v>2700.21</v>
      </c>
      <c r="F442" s="1">
        <v>1645.49</v>
      </c>
      <c r="G442">
        <v>2.3999999999999998E-3</v>
      </c>
      <c r="H442">
        <v>0</v>
      </c>
      <c r="I442">
        <v>6.6299999999999998E-2</v>
      </c>
      <c r="J442">
        <v>1.1999999999999999E-3</v>
      </c>
      <c r="K442">
        <v>6.7500000000000004E-2</v>
      </c>
      <c r="L442">
        <v>0.73919999999999997</v>
      </c>
      <c r="M442">
        <v>0.1234</v>
      </c>
      <c r="N442">
        <v>0.97699999999999998</v>
      </c>
      <c r="O442">
        <v>1.41E-2</v>
      </c>
      <c r="P442">
        <v>0.22370000000000001</v>
      </c>
      <c r="Q442" s="1">
        <v>56955.9</v>
      </c>
      <c r="R442">
        <v>0.15490000000000001</v>
      </c>
      <c r="S442">
        <v>0.20419999999999999</v>
      </c>
      <c r="T442">
        <v>0.64080000000000004</v>
      </c>
      <c r="U442">
        <v>18</v>
      </c>
      <c r="V442" s="1">
        <v>68103.259999999995</v>
      </c>
      <c r="W442">
        <v>146.74</v>
      </c>
      <c r="X442" s="1">
        <v>95192.37</v>
      </c>
      <c r="Y442">
        <v>0.62570000000000003</v>
      </c>
      <c r="Z442">
        <v>0.26860000000000001</v>
      </c>
      <c r="AA442">
        <v>0.1057</v>
      </c>
      <c r="AB442">
        <v>0.37430000000000002</v>
      </c>
      <c r="AC442">
        <v>95.19</v>
      </c>
      <c r="AD442" s="1">
        <v>2250.27</v>
      </c>
      <c r="AE442">
        <v>295.5</v>
      </c>
      <c r="AF442" s="1">
        <v>85318.67</v>
      </c>
      <c r="AG442">
        <v>51</v>
      </c>
      <c r="AH442" s="1">
        <v>24991</v>
      </c>
      <c r="AI442" s="1">
        <v>45071</v>
      </c>
      <c r="AJ442">
        <v>36.9</v>
      </c>
      <c r="AK442">
        <v>22.04</v>
      </c>
      <c r="AL442">
        <v>22.16</v>
      </c>
      <c r="AM442">
        <v>3.66</v>
      </c>
      <c r="AN442">
        <v>0</v>
      </c>
      <c r="AO442">
        <v>0.68810000000000004</v>
      </c>
      <c r="AP442" s="1">
        <v>1815.53</v>
      </c>
      <c r="AQ442" s="1">
        <v>2355.5500000000002</v>
      </c>
      <c r="AR442" s="1">
        <v>9304.08</v>
      </c>
      <c r="AS442" s="1">
        <v>1141.75</v>
      </c>
      <c r="AT442">
        <v>450.54</v>
      </c>
      <c r="AU442" s="1">
        <v>15067.45</v>
      </c>
      <c r="AV442" s="1">
        <v>13652.96</v>
      </c>
      <c r="AW442">
        <v>0.65229999999999999</v>
      </c>
      <c r="AX442" s="1">
        <v>3169.36</v>
      </c>
      <c r="AY442">
        <v>0.15140000000000001</v>
      </c>
      <c r="AZ442">
        <v>756.83</v>
      </c>
      <c r="BA442">
        <v>3.6200000000000003E-2</v>
      </c>
      <c r="BB442" s="1">
        <v>3352.91</v>
      </c>
      <c r="BC442">
        <v>0.16020000000000001</v>
      </c>
      <c r="BD442" s="1">
        <v>20932.060000000001</v>
      </c>
      <c r="BE442" s="1">
        <v>5399.35</v>
      </c>
      <c r="BF442">
        <v>2.4030999999999998</v>
      </c>
      <c r="BG442">
        <v>0.39560000000000001</v>
      </c>
      <c r="BH442">
        <v>0.20349999999999999</v>
      </c>
      <c r="BI442">
        <v>0.37980000000000003</v>
      </c>
      <c r="BJ442">
        <v>1.0800000000000001E-2</v>
      </c>
      <c r="BK442">
        <v>1.03E-2</v>
      </c>
    </row>
    <row r="443" spans="1:63" x14ac:dyDescent="0.25">
      <c r="A443" t="s">
        <v>443</v>
      </c>
      <c r="B443">
        <v>49288</v>
      </c>
      <c r="C443">
        <v>82</v>
      </c>
      <c r="D443">
        <v>17.510000000000002</v>
      </c>
      <c r="E443" s="1">
        <v>1435.82</v>
      </c>
      <c r="F443" s="1">
        <v>1322.34</v>
      </c>
      <c r="G443">
        <v>8.0000000000000004E-4</v>
      </c>
      <c r="H443">
        <v>0</v>
      </c>
      <c r="I443">
        <v>8.0000000000000004E-4</v>
      </c>
      <c r="J443">
        <v>0</v>
      </c>
      <c r="K443">
        <v>6.1000000000000004E-3</v>
      </c>
      <c r="L443">
        <v>0.98340000000000005</v>
      </c>
      <c r="M443">
        <v>9.1000000000000004E-3</v>
      </c>
      <c r="N443">
        <v>0.40529999999999999</v>
      </c>
      <c r="O443">
        <v>1.5E-3</v>
      </c>
      <c r="P443">
        <v>0.1658</v>
      </c>
      <c r="Q443" s="1">
        <v>55437.37</v>
      </c>
      <c r="R443">
        <v>0.25879999999999997</v>
      </c>
      <c r="S443">
        <v>0.21179999999999999</v>
      </c>
      <c r="T443">
        <v>0.52939999999999998</v>
      </c>
      <c r="U443">
        <v>11</v>
      </c>
      <c r="V443" s="1">
        <v>76214.64</v>
      </c>
      <c r="W443">
        <v>124.12</v>
      </c>
      <c r="X443" s="1">
        <v>133380.85999999999</v>
      </c>
      <c r="Y443">
        <v>0.93020000000000003</v>
      </c>
      <c r="Z443">
        <v>3.3399999999999999E-2</v>
      </c>
      <c r="AA443">
        <v>3.6400000000000002E-2</v>
      </c>
      <c r="AB443">
        <v>6.9800000000000001E-2</v>
      </c>
      <c r="AC443">
        <v>133.38</v>
      </c>
      <c r="AD443" s="1">
        <v>2951.92</v>
      </c>
      <c r="AE443">
        <v>351.72</v>
      </c>
      <c r="AF443" s="1">
        <v>127388.1</v>
      </c>
      <c r="AG443">
        <v>152</v>
      </c>
      <c r="AH443" s="1">
        <v>36686</v>
      </c>
      <c r="AI443" s="1">
        <v>53755</v>
      </c>
      <c r="AJ443">
        <v>22.58</v>
      </c>
      <c r="AK443">
        <v>22.1</v>
      </c>
      <c r="AL443">
        <v>22.4</v>
      </c>
      <c r="AM443">
        <v>5.5</v>
      </c>
      <c r="AN443" s="1">
        <v>1452.79</v>
      </c>
      <c r="AO443">
        <v>1.3028999999999999</v>
      </c>
      <c r="AP443" s="1">
        <v>1618.58</v>
      </c>
      <c r="AQ443" s="1">
        <v>3092.23</v>
      </c>
      <c r="AR443" s="1">
        <v>6534.5</v>
      </c>
      <c r="AS443">
        <v>873.05</v>
      </c>
      <c r="AT443">
        <v>287.49</v>
      </c>
      <c r="AU443" s="1">
        <v>12405.86</v>
      </c>
      <c r="AV443" s="1">
        <v>7023.27</v>
      </c>
      <c r="AW443">
        <v>0.5232</v>
      </c>
      <c r="AX443" s="1">
        <v>4091.32</v>
      </c>
      <c r="AY443">
        <v>0.30480000000000002</v>
      </c>
      <c r="AZ443" s="1">
        <v>1036.55</v>
      </c>
      <c r="BA443">
        <v>7.7200000000000005E-2</v>
      </c>
      <c r="BB443" s="1">
        <v>1272.27</v>
      </c>
      <c r="BC443">
        <v>9.4799999999999995E-2</v>
      </c>
      <c r="BD443" s="1">
        <v>13423.41</v>
      </c>
      <c r="BE443" s="1">
        <v>5907.02</v>
      </c>
      <c r="BF443">
        <v>2.012</v>
      </c>
      <c r="BG443">
        <v>0.55410000000000004</v>
      </c>
      <c r="BH443">
        <v>0.26190000000000002</v>
      </c>
      <c r="BI443">
        <v>0.11840000000000001</v>
      </c>
      <c r="BJ443">
        <v>4.3700000000000003E-2</v>
      </c>
      <c r="BK443">
        <v>2.18E-2</v>
      </c>
    </row>
    <row r="444" spans="1:63" x14ac:dyDescent="0.25">
      <c r="A444" t="s">
        <v>444</v>
      </c>
      <c r="B444">
        <v>44677</v>
      </c>
      <c r="C444">
        <v>29</v>
      </c>
      <c r="D444">
        <v>208.37</v>
      </c>
      <c r="E444" s="1">
        <v>6042.61</v>
      </c>
      <c r="F444" s="1">
        <v>5608.34</v>
      </c>
      <c r="G444">
        <v>3.1699999999999999E-2</v>
      </c>
      <c r="H444">
        <v>1.1599999999999999E-2</v>
      </c>
      <c r="I444">
        <v>0.38969999999999999</v>
      </c>
      <c r="J444">
        <v>4.0000000000000002E-4</v>
      </c>
      <c r="K444">
        <v>0.32519999999999999</v>
      </c>
      <c r="L444">
        <v>0.186</v>
      </c>
      <c r="M444">
        <v>5.5399999999999998E-2</v>
      </c>
      <c r="N444">
        <v>0.58440000000000003</v>
      </c>
      <c r="O444">
        <v>0.22189999999999999</v>
      </c>
      <c r="P444">
        <v>0.14169999999999999</v>
      </c>
      <c r="Q444" s="1">
        <v>68571.77</v>
      </c>
      <c r="R444">
        <v>0.24260000000000001</v>
      </c>
      <c r="S444">
        <v>0.18140000000000001</v>
      </c>
      <c r="T444">
        <v>0.57599999999999996</v>
      </c>
      <c r="U444">
        <v>43</v>
      </c>
      <c r="V444" s="1">
        <v>99157.55</v>
      </c>
      <c r="W444">
        <v>136.05000000000001</v>
      </c>
      <c r="X444" s="1">
        <v>286917.74</v>
      </c>
      <c r="Y444">
        <v>0.45400000000000001</v>
      </c>
      <c r="Z444">
        <v>0.48330000000000001</v>
      </c>
      <c r="AA444">
        <v>6.2799999999999995E-2</v>
      </c>
      <c r="AB444">
        <v>0.54600000000000004</v>
      </c>
      <c r="AC444">
        <v>286.92</v>
      </c>
      <c r="AD444" s="1">
        <v>11129.35</v>
      </c>
      <c r="AE444">
        <v>655.89</v>
      </c>
      <c r="AF444" s="1">
        <v>261641.34</v>
      </c>
      <c r="AG444">
        <v>547</v>
      </c>
      <c r="AH444" s="1">
        <v>38662</v>
      </c>
      <c r="AI444" s="1">
        <v>72351</v>
      </c>
      <c r="AJ444">
        <v>59.64</v>
      </c>
      <c r="AK444">
        <v>31.54</v>
      </c>
      <c r="AL444">
        <v>42.89</v>
      </c>
      <c r="AM444">
        <v>4.63</v>
      </c>
      <c r="AN444">
        <v>0</v>
      </c>
      <c r="AO444">
        <v>0.67400000000000004</v>
      </c>
      <c r="AP444" s="1">
        <v>1875.64</v>
      </c>
      <c r="AQ444" s="1">
        <v>2761.09</v>
      </c>
      <c r="AR444" s="1">
        <v>8851.5</v>
      </c>
      <c r="AS444">
        <v>930.04</v>
      </c>
      <c r="AT444">
        <v>585.69000000000005</v>
      </c>
      <c r="AU444" s="1">
        <v>15003.95</v>
      </c>
      <c r="AV444" s="1">
        <v>3858.91</v>
      </c>
      <c r="AW444">
        <v>0.2321</v>
      </c>
      <c r="AX444" s="1">
        <v>10433.19</v>
      </c>
      <c r="AY444">
        <v>0.62749999999999995</v>
      </c>
      <c r="AZ444">
        <v>848.41</v>
      </c>
      <c r="BA444">
        <v>5.0999999999999997E-2</v>
      </c>
      <c r="BB444" s="1">
        <v>1486.2</v>
      </c>
      <c r="BC444">
        <v>8.9399999999999993E-2</v>
      </c>
      <c r="BD444" s="1">
        <v>16626.71</v>
      </c>
      <c r="BE444" s="1">
        <v>1071.49</v>
      </c>
      <c r="BF444">
        <v>0.1777</v>
      </c>
      <c r="BG444">
        <v>0.58160000000000001</v>
      </c>
      <c r="BH444">
        <v>0.20899999999999999</v>
      </c>
      <c r="BI444">
        <v>0.1767</v>
      </c>
      <c r="BJ444">
        <v>2.1700000000000001E-2</v>
      </c>
      <c r="BK444">
        <v>1.09E-2</v>
      </c>
    </row>
    <row r="445" spans="1:63" x14ac:dyDescent="0.25">
      <c r="A445" t="s">
        <v>445</v>
      </c>
      <c r="B445">
        <v>45880</v>
      </c>
      <c r="C445">
        <v>177</v>
      </c>
      <c r="D445">
        <v>6.29</v>
      </c>
      <c r="E445" s="1">
        <v>1113.92</v>
      </c>
      <c r="F445" s="1">
        <v>1044.0999999999999</v>
      </c>
      <c r="G445">
        <v>2.8999999999999998E-3</v>
      </c>
      <c r="H445">
        <v>0</v>
      </c>
      <c r="I445">
        <v>2.8999999999999998E-3</v>
      </c>
      <c r="J445">
        <v>1E-3</v>
      </c>
      <c r="K445">
        <v>1.5299999999999999E-2</v>
      </c>
      <c r="L445">
        <v>0.94830000000000003</v>
      </c>
      <c r="M445">
        <v>2.9700000000000001E-2</v>
      </c>
      <c r="N445">
        <v>0.4118</v>
      </c>
      <c r="O445">
        <v>0</v>
      </c>
      <c r="P445">
        <v>0.1409</v>
      </c>
      <c r="Q445" s="1">
        <v>52838.47</v>
      </c>
      <c r="R445">
        <v>0.1857</v>
      </c>
      <c r="S445">
        <v>0.2286</v>
      </c>
      <c r="T445">
        <v>0.5857</v>
      </c>
      <c r="U445">
        <v>9</v>
      </c>
      <c r="V445" s="1">
        <v>80393.67</v>
      </c>
      <c r="W445">
        <v>117.85</v>
      </c>
      <c r="X445" s="1">
        <v>164586.85</v>
      </c>
      <c r="Y445">
        <v>0.82330000000000003</v>
      </c>
      <c r="Z445">
        <v>8.8499999999999995E-2</v>
      </c>
      <c r="AA445">
        <v>8.8200000000000001E-2</v>
      </c>
      <c r="AB445">
        <v>0.1767</v>
      </c>
      <c r="AC445">
        <v>164.59</v>
      </c>
      <c r="AD445" s="1">
        <v>4615.57</v>
      </c>
      <c r="AE445">
        <v>545.52</v>
      </c>
      <c r="AF445" s="1">
        <v>152140.51</v>
      </c>
      <c r="AG445">
        <v>259</v>
      </c>
      <c r="AH445" s="1">
        <v>28830</v>
      </c>
      <c r="AI445" s="1">
        <v>45877</v>
      </c>
      <c r="AJ445">
        <v>34.74</v>
      </c>
      <c r="AK445">
        <v>27.08</v>
      </c>
      <c r="AL445">
        <v>30.31</v>
      </c>
      <c r="AM445">
        <v>3.9</v>
      </c>
      <c r="AN445">
        <v>0</v>
      </c>
      <c r="AO445">
        <v>1.5892999999999999</v>
      </c>
      <c r="AP445" s="1">
        <v>1656.34</v>
      </c>
      <c r="AQ445" s="1">
        <v>3268.69</v>
      </c>
      <c r="AR445" s="1">
        <v>7930.52</v>
      </c>
      <c r="AS445">
        <v>809.71</v>
      </c>
      <c r="AT445">
        <v>285.14999999999998</v>
      </c>
      <c r="AU445" s="1">
        <v>13950.42</v>
      </c>
      <c r="AV445" s="1">
        <v>9549.2199999999993</v>
      </c>
      <c r="AW445">
        <v>0.55569999999999997</v>
      </c>
      <c r="AX445" s="1">
        <v>4197.66</v>
      </c>
      <c r="AY445">
        <v>0.24429999999999999</v>
      </c>
      <c r="AZ445" s="1">
        <v>1198.17</v>
      </c>
      <c r="BA445">
        <v>6.9699999999999998E-2</v>
      </c>
      <c r="BB445" s="1">
        <v>2238.4499999999998</v>
      </c>
      <c r="BC445">
        <v>0.1303</v>
      </c>
      <c r="BD445" s="1">
        <v>17183.5</v>
      </c>
      <c r="BE445" s="1">
        <v>7720.78</v>
      </c>
      <c r="BF445">
        <v>3.4990999999999999</v>
      </c>
      <c r="BG445">
        <v>0.50609999999999999</v>
      </c>
      <c r="BH445">
        <v>0.25230000000000002</v>
      </c>
      <c r="BI445">
        <v>0.19980000000000001</v>
      </c>
      <c r="BJ445">
        <v>3.0599999999999999E-2</v>
      </c>
      <c r="BK445">
        <v>1.12E-2</v>
      </c>
    </row>
    <row r="446" spans="1:63" x14ac:dyDescent="0.25">
      <c r="A446" t="s">
        <v>446</v>
      </c>
      <c r="B446">
        <v>44685</v>
      </c>
      <c r="C446">
        <v>26</v>
      </c>
      <c r="D446">
        <v>101.15</v>
      </c>
      <c r="E446" s="1">
        <v>2629.98</v>
      </c>
      <c r="F446" s="1">
        <v>2109.14</v>
      </c>
      <c r="G446">
        <v>8.9999999999999998E-4</v>
      </c>
      <c r="H446">
        <v>5.0000000000000001E-4</v>
      </c>
      <c r="I446">
        <v>0.12089999999999999</v>
      </c>
      <c r="J446">
        <v>2.3999999999999998E-3</v>
      </c>
      <c r="K446">
        <v>2.75E-2</v>
      </c>
      <c r="L446">
        <v>0.72740000000000005</v>
      </c>
      <c r="M446">
        <v>0.12039999999999999</v>
      </c>
      <c r="N446">
        <v>1</v>
      </c>
      <c r="O446">
        <v>5.1000000000000004E-3</v>
      </c>
      <c r="P446">
        <v>0.21809999999999999</v>
      </c>
      <c r="Q446" s="1">
        <v>62580.65</v>
      </c>
      <c r="R446">
        <v>0.14649999999999999</v>
      </c>
      <c r="S446">
        <v>0.2994</v>
      </c>
      <c r="T446">
        <v>0.55410000000000004</v>
      </c>
      <c r="U446">
        <v>23</v>
      </c>
      <c r="V446" s="1">
        <v>83276.78</v>
      </c>
      <c r="W446">
        <v>111.15</v>
      </c>
      <c r="X446" s="1">
        <v>127089.94</v>
      </c>
      <c r="Y446">
        <v>0.69910000000000005</v>
      </c>
      <c r="Z446">
        <v>0.24279999999999999</v>
      </c>
      <c r="AA446">
        <v>5.8099999999999999E-2</v>
      </c>
      <c r="AB446">
        <v>0.3009</v>
      </c>
      <c r="AC446">
        <v>127.09</v>
      </c>
      <c r="AD446" s="1">
        <v>4786.1099999999997</v>
      </c>
      <c r="AE446">
        <v>528.36</v>
      </c>
      <c r="AF446" s="1">
        <v>118976.88</v>
      </c>
      <c r="AG446">
        <v>128</v>
      </c>
      <c r="AH446" s="1">
        <v>30955</v>
      </c>
      <c r="AI446" s="1">
        <v>44315</v>
      </c>
      <c r="AJ446">
        <v>65.040000000000006</v>
      </c>
      <c r="AK446">
        <v>34.340000000000003</v>
      </c>
      <c r="AL446">
        <v>40.659999999999997</v>
      </c>
      <c r="AM446">
        <v>4.5999999999999996</v>
      </c>
      <c r="AN446">
        <v>0</v>
      </c>
      <c r="AO446">
        <v>0.98409999999999997</v>
      </c>
      <c r="AP446" s="1">
        <v>1960.74</v>
      </c>
      <c r="AQ446" s="1">
        <v>2483.29</v>
      </c>
      <c r="AR446" s="1">
        <v>7485.44</v>
      </c>
      <c r="AS446" s="1">
        <v>1134.0999999999999</v>
      </c>
      <c r="AT446">
        <v>484.18</v>
      </c>
      <c r="AU446" s="1">
        <v>13547.75</v>
      </c>
      <c r="AV446" s="1">
        <v>8751.2900000000009</v>
      </c>
      <c r="AW446">
        <v>0.54969999999999997</v>
      </c>
      <c r="AX446" s="1">
        <v>5021.42</v>
      </c>
      <c r="AY446">
        <v>0.31540000000000001</v>
      </c>
      <c r="AZ446">
        <v>585.87</v>
      </c>
      <c r="BA446">
        <v>3.6799999999999999E-2</v>
      </c>
      <c r="BB446" s="1">
        <v>1560.17</v>
      </c>
      <c r="BC446">
        <v>9.8000000000000004E-2</v>
      </c>
      <c r="BD446" s="1">
        <v>15918.75</v>
      </c>
      <c r="BE446" s="1">
        <v>5027.88</v>
      </c>
      <c r="BF446">
        <v>1.7060999999999999</v>
      </c>
      <c r="BG446">
        <v>0.57330000000000003</v>
      </c>
      <c r="BH446">
        <v>0.24249999999999999</v>
      </c>
      <c r="BI446">
        <v>0.14549999999999999</v>
      </c>
      <c r="BJ446">
        <v>2.5399999999999999E-2</v>
      </c>
      <c r="BK446">
        <v>1.3299999999999999E-2</v>
      </c>
    </row>
    <row r="447" spans="1:63" x14ac:dyDescent="0.25">
      <c r="A447" t="s">
        <v>447</v>
      </c>
      <c r="B447">
        <v>44693</v>
      </c>
      <c r="C447">
        <v>3</v>
      </c>
      <c r="D447">
        <v>457.18</v>
      </c>
      <c r="E447" s="1">
        <v>1371.55</v>
      </c>
      <c r="F447" s="1">
        <v>1601.51</v>
      </c>
      <c r="G447">
        <v>8.6999999999999994E-3</v>
      </c>
      <c r="H447">
        <v>5.9999999999999995E-4</v>
      </c>
      <c r="I447">
        <v>0.1217</v>
      </c>
      <c r="J447">
        <v>0</v>
      </c>
      <c r="K447">
        <v>5.8099999999999999E-2</v>
      </c>
      <c r="L447">
        <v>0.74339999999999995</v>
      </c>
      <c r="M447">
        <v>6.7400000000000002E-2</v>
      </c>
      <c r="N447">
        <v>0.45319999999999999</v>
      </c>
      <c r="O447">
        <v>3.1300000000000001E-2</v>
      </c>
      <c r="P447">
        <v>0.1351</v>
      </c>
      <c r="Q447" s="1">
        <v>67888.12</v>
      </c>
      <c r="R447">
        <v>0.1154</v>
      </c>
      <c r="S447">
        <v>0.29809999999999998</v>
      </c>
      <c r="T447">
        <v>0.58650000000000002</v>
      </c>
      <c r="U447">
        <v>8</v>
      </c>
      <c r="V447" s="1">
        <v>101497</v>
      </c>
      <c r="W447">
        <v>167.02</v>
      </c>
      <c r="X447" s="1">
        <v>151391.42000000001</v>
      </c>
      <c r="Y447">
        <v>0.67200000000000004</v>
      </c>
      <c r="Z447">
        <v>0.26579999999999998</v>
      </c>
      <c r="AA447">
        <v>6.2199999999999998E-2</v>
      </c>
      <c r="AB447">
        <v>0.32800000000000001</v>
      </c>
      <c r="AC447">
        <v>151.38999999999999</v>
      </c>
      <c r="AD447" s="1">
        <v>6691.8</v>
      </c>
      <c r="AE447">
        <v>574.80999999999995</v>
      </c>
      <c r="AF447" s="1">
        <v>111166.53</v>
      </c>
      <c r="AG447">
        <v>103</v>
      </c>
      <c r="AH447" s="1">
        <v>35146</v>
      </c>
      <c r="AI447" s="1">
        <v>49464</v>
      </c>
      <c r="AJ447">
        <v>72.45</v>
      </c>
      <c r="AK447">
        <v>37.08</v>
      </c>
      <c r="AL447">
        <v>55.6</v>
      </c>
      <c r="AM447">
        <v>4.1900000000000004</v>
      </c>
      <c r="AN447">
        <v>0</v>
      </c>
      <c r="AO447">
        <v>0.87870000000000004</v>
      </c>
      <c r="AP447" s="1">
        <v>1438.28</v>
      </c>
      <c r="AQ447" s="1">
        <v>1203.26</v>
      </c>
      <c r="AR447" s="1">
        <v>6663.62</v>
      </c>
      <c r="AS447">
        <v>732.71</v>
      </c>
      <c r="AT447">
        <v>119.71</v>
      </c>
      <c r="AU447" s="1">
        <v>10157.58</v>
      </c>
      <c r="AV447" s="1">
        <v>4289.59</v>
      </c>
      <c r="AW447">
        <v>0.33150000000000002</v>
      </c>
      <c r="AX447" s="1">
        <v>4865.42</v>
      </c>
      <c r="AY447">
        <v>0.37590000000000001</v>
      </c>
      <c r="AZ447" s="1">
        <v>1836.36</v>
      </c>
      <c r="BA447">
        <v>0.1419</v>
      </c>
      <c r="BB447" s="1">
        <v>1950.31</v>
      </c>
      <c r="BC447">
        <v>0.1507</v>
      </c>
      <c r="BD447" s="1">
        <v>12941.68</v>
      </c>
      <c r="BE447" s="1">
        <v>5051.7299999999996</v>
      </c>
      <c r="BF447">
        <v>1.2922</v>
      </c>
      <c r="BG447">
        <v>0.55500000000000005</v>
      </c>
      <c r="BH447">
        <v>0.1832</v>
      </c>
      <c r="BI447">
        <v>0.21210000000000001</v>
      </c>
      <c r="BJ447">
        <v>3.3599999999999998E-2</v>
      </c>
      <c r="BK447">
        <v>1.6E-2</v>
      </c>
    </row>
    <row r="448" spans="1:63" x14ac:dyDescent="0.25">
      <c r="A448" t="s">
        <v>448</v>
      </c>
      <c r="B448">
        <v>50054</v>
      </c>
      <c r="C448">
        <v>50</v>
      </c>
      <c r="D448">
        <v>55.41</v>
      </c>
      <c r="E448" s="1">
        <v>2770.34</v>
      </c>
      <c r="F448" s="1">
        <v>2693.85</v>
      </c>
      <c r="G448">
        <v>6.7900000000000002E-2</v>
      </c>
      <c r="H448">
        <v>6.9999999999999999E-4</v>
      </c>
      <c r="I448">
        <v>2.0799999999999999E-2</v>
      </c>
      <c r="J448">
        <v>6.9999999999999999E-4</v>
      </c>
      <c r="K448">
        <v>2.5999999999999999E-2</v>
      </c>
      <c r="L448">
        <v>0.84670000000000001</v>
      </c>
      <c r="M448">
        <v>3.7100000000000001E-2</v>
      </c>
      <c r="N448">
        <v>5.28E-2</v>
      </c>
      <c r="O448">
        <v>5.1000000000000004E-3</v>
      </c>
      <c r="P448">
        <v>9.2799999999999994E-2</v>
      </c>
      <c r="Q448" s="1">
        <v>76483.78</v>
      </c>
      <c r="R448">
        <v>0.27539999999999998</v>
      </c>
      <c r="S448">
        <v>0.18360000000000001</v>
      </c>
      <c r="T448">
        <v>0.54110000000000003</v>
      </c>
      <c r="U448">
        <v>15</v>
      </c>
      <c r="V448" s="1">
        <v>85102.96</v>
      </c>
      <c r="W448">
        <v>183.35</v>
      </c>
      <c r="X448" s="1">
        <v>420200.99</v>
      </c>
      <c r="Y448">
        <v>0.81740000000000002</v>
      </c>
      <c r="Z448">
        <v>0.15690000000000001</v>
      </c>
      <c r="AA448">
        <v>2.5700000000000001E-2</v>
      </c>
      <c r="AB448">
        <v>0.18260000000000001</v>
      </c>
      <c r="AC448">
        <v>420.2</v>
      </c>
      <c r="AD448" s="1">
        <v>13395</v>
      </c>
      <c r="AE448" s="1">
        <v>1333.08</v>
      </c>
      <c r="AF448" s="1">
        <v>386989.8</v>
      </c>
      <c r="AG448">
        <v>596</v>
      </c>
      <c r="AH448" s="1">
        <v>63784</v>
      </c>
      <c r="AI448" s="1">
        <v>170042</v>
      </c>
      <c r="AJ448">
        <v>59.86</v>
      </c>
      <c r="AK448">
        <v>30.5</v>
      </c>
      <c r="AL448">
        <v>34.47</v>
      </c>
      <c r="AM448">
        <v>5.7</v>
      </c>
      <c r="AN448">
        <v>0</v>
      </c>
      <c r="AO448">
        <v>0.4244</v>
      </c>
      <c r="AP448" s="1">
        <v>1668.3</v>
      </c>
      <c r="AQ448" s="1">
        <v>2664.45</v>
      </c>
      <c r="AR448" s="1">
        <v>8012.46</v>
      </c>
      <c r="AS448">
        <v>883.04</v>
      </c>
      <c r="AT448">
        <v>992.71</v>
      </c>
      <c r="AU448" s="1">
        <v>14220.97</v>
      </c>
      <c r="AV448" s="1">
        <v>2220.8000000000002</v>
      </c>
      <c r="AW448">
        <v>0.14760000000000001</v>
      </c>
      <c r="AX448" s="1">
        <v>11129.94</v>
      </c>
      <c r="AY448">
        <v>0.7399</v>
      </c>
      <c r="AZ448">
        <v>940.56</v>
      </c>
      <c r="BA448">
        <v>6.25E-2</v>
      </c>
      <c r="BB448">
        <v>752.09</v>
      </c>
      <c r="BC448">
        <v>0.05</v>
      </c>
      <c r="BD448" s="1">
        <v>15043.39</v>
      </c>
      <c r="BE448">
        <v>518.75</v>
      </c>
      <c r="BF448">
        <v>2.75E-2</v>
      </c>
      <c r="BG448">
        <v>0.59050000000000002</v>
      </c>
      <c r="BH448">
        <v>0.2218</v>
      </c>
      <c r="BI448">
        <v>0.13719999999999999</v>
      </c>
      <c r="BJ448">
        <v>3.1099999999999999E-2</v>
      </c>
      <c r="BK448">
        <v>1.9400000000000001E-2</v>
      </c>
    </row>
    <row r="449" spans="1:63" x14ac:dyDescent="0.25">
      <c r="A449" t="s">
        <v>449</v>
      </c>
      <c r="B449">
        <v>47001</v>
      </c>
      <c r="C449">
        <v>11</v>
      </c>
      <c r="D449">
        <v>659.02</v>
      </c>
      <c r="E449" s="1">
        <v>7249.2</v>
      </c>
      <c r="F449" s="1">
        <v>7163.15</v>
      </c>
      <c r="G449">
        <v>0.1273</v>
      </c>
      <c r="H449">
        <v>4.0000000000000002E-4</v>
      </c>
      <c r="I449">
        <v>0.38740000000000002</v>
      </c>
      <c r="J449">
        <v>6.9999999999999999E-4</v>
      </c>
      <c r="K449">
        <v>8.5999999999999993E-2</v>
      </c>
      <c r="L449">
        <v>0.29170000000000001</v>
      </c>
      <c r="M449">
        <v>0.1065</v>
      </c>
      <c r="N449">
        <v>0.61799999999999999</v>
      </c>
      <c r="O449">
        <v>0.1295</v>
      </c>
      <c r="P449">
        <v>0.1201</v>
      </c>
      <c r="Q449" s="1">
        <v>67448.960000000006</v>
      </c>
      <c r="R449">
        <v>0.28989999999999999</v>
      </c>
      <c r="S449">
        <v>0.35270000000000001</v>
      </c>
      <c r="T449">
        <v>0.35749999999999998</v>
      </c>
      <c r="U449">
        <v>49</v>
      </c>
      <c r="V449" s="1">
        <v>90763.63</v>
      </c>
      <c r="W449">
        <v>144.77000000000001</v>
      </c>
      <c r="X449" s="1">
        <v>123544.79</v>
      </c>
      <c r="Y449">
        <v>0.79020000000000001</v>
      </c>
      <c r="Z449">
        <v>0.18079999999999999</v>
      </c>
      <c r="AA449">
        <v>2.9000000000000001E-2</v>
      </c>
      <c r="AB449">
        <v>0.20979999999999999</v>
      </c>
      <c r="AC449">
        <v>123.54</v>
      </c>
      <c r="AD449" s="1">
        <v>4025.93</v>
      </c>
      <c r="AE449">
        <v>555.44000000000005</v>
      </c>
      <c r="AF449" s="1">
        <v>102192.26</v>
      </c>
      <c r="AG449">
        <v>85</v>
      </c>
      <c r="AH449" s="1">
        <v>36367</v>
      </c>
      <c r="AI449" s="1">
        <v>52183</v>
      </c>
      <c r="AJ449">
        <v>61.62</v>
      </c>
      <c r="AK449">
        <v>30.06</v>
      </c>
      <c r="AL449">
        <v>38.979999999999997</v>
      </c>
      <c r="AM449">
        <v>6.6</v>
      </c>
      <c r="AN449">
        <v>781.2</v>
      </c>
      <c r="AO449">
        <v>1.0793999999999999</v>
      </c>
      <c r="AP449" s="1">
        <v>1419.66</v>
      </c>
      <c r="AQ449" s="1">
        <v>1936.08</v>
      </c>
      <c r="AR449" s="1">
        <v>6634.17</v>
      </c>
      <c r="AS449">
        <v>699.98</v>
      </c>
      <c r="AT449">
        <v>620.51</v>
      </c>
      <c r="AU449" s="1">
        <v>11310.39</v>
      </c>
      <c r="AV449" s="1">
        <v>6178.47</v>
      </c>
      <c r="AW449">
        <v>0.47420000000000001</v>
      </c>
      <c r="AX449" s="1">
        <v>4221.6400000000003</v>
      </c>
      <c r="AY449">
        <v>0.32400000000000001</v>
      </c>
      <c r="AZ449" s="1">
        <v>1240.1099999999999</v>
      </c>
      <c r="BA449">
        <v>9.5200000000000007E-2</v>
      </c>
      <c r="BB449" s="1">
        <v>1390.03</v>
      </c>
      <c r="BC449">
        <v>0.1067</v>
      </c>
      <c r="BD449" s="1">
        <v>13030.25</v>
      </c>
      <c r="BE449" s="1">
        <v>5313.25</v>
      </c>
      <c r="BF449">
        <v>1.7954000000000001</v>
      </c>
      <c r="BG449">
        <v>0.53769999999999996</v>
      </c>
      <c r="BH449">
        <v>0.21340000000000001</v>
      </c>
      <c r="BI449">
        <v>0.20019999999999999</v>
      </c>
      <c r="BJ449">
        <v>4.0800000000000003E-2</v>
      </c>
      <c r="BK449">
        <v>7.9000000000000008E-3</v>
      </c>
    </row>
    <row r="450" spans="1:63" x14ac:dyDescent="0.25">
      <c r="A450" t="s">
        <v>450</v>
      </c>
      <c r="B450">
        <v>46599</v>
      </c>
      <c r="C450">
        <v>4</v>
      </c>
      <c r="D450">
        <v>230.74</v>
      </c>
      <c r="E450">
        <v>922.95</v>
      </c>
      <c r="F450">
        <v>677.52</v>
      </c>
      <c r="G450">
        <v>1.77E-2</v>
      </c>
      <c r="H450">
        <v>0</v>
      </c>
      <c r="I450">
        <v>0.88329999999999997</v>
      </c>
      <c r="J450">
        <v>0</v>
      </c>
      <c r="K450">
        <v>1.03E-2</v>
      </c>
      <c r="L450">
        <v>2.9499999999999998E-2</v>
      </c>
      <c r="M450">
        <v>5.91E-2</v>
      </c>
      <c r="N450">
        <v>0.75990000000000002</v>
      </c>
      <c r="O450">
        <v>1.0999999999999999E-2</v>
      </c>
      <c r="P450">
        <v>0.1522</v>
      </c>
      <c r="Q450" s="1">
        <v>67749.34</v>
      </c>
      <c r="R450">
        <v>0.13789999999999999</v>
      </c>
      <c r="S450">
        <v>0.2414</v>
      </c>
      <c r="T450">
        <v>0.62070000000000003</v>
      </c>
      <c r="U450">
        <v>10</v>
      </c>
      <c r="V450" s="1">
        <v>76213.67</v>
      </c>
      <c r="W450">
        <v>92.3</v>
      </c>
      <c r="X450" s="1">
        <v>241302.43</v>
      </c>
      <c r="Y450">
        <v>0.76759999999999995</v>
      </c>
      <c r="Z450">
        <v>0.214</v>
      </c>
      <c r="AA450">
        <v>1.84E-2</v>
      </c>
      <c r="AB450">
        <v>0.2324</v>
      </c>
      <c r="AC450">
        <v>241.3</v>
      </c>
      <c r="AD450" s="1">
        <v>13263.28</v>
      </c>
      <c r="AE450" s="1">
        <v>1541.27</v>
      </c>
      <c r="AF450" s="1">
        <v>220641.86</v>
      </c>
      <c r="AG450">
        <v>495</v>
      </c>
      <c r="AH450" s="1">
        <v>35672</v>
      </c>
      <c r="AI450" s="1">
        <v>53567</v>
      </c>
      <c r="AJ450">
        <v>90.84</v>
      </c>
      <c r="AK450">
        <v>53.4</v>
      </c>
      <c r="AL450">
        <v>57.49</v>
      </c>
      <c r="AM450">
        <v>5.7</v>
      </c>
      <c r="AN450">
        <v>0</v>
      </c>
      <c r="AO450">
        <v>1.5671999999999999</v>
      </c>
      <c r="AP450" s="1">
        <v>4245.59</v>
      </c>
      <c r="AQ450" s="1">
        <v>2797.77</v>
      </c>
      <c r="AR450" s="1">
        <v>9632.19</v>
      </c>
      <c r="AS450" s="1">
        <v>1140.8800000000001</v>
      </c>
      <c r="AT450">
        <v>277.35000000000002</v>
      </c>
      <c r="AU450" s="1">
        <v>18093.78</v>
      </c>
      <c r="AV450" s="1">
        <v>5040.92</v>
      </c>
      <c r="AW450">
        <v>0.21190000000000001</v>
      </c>
      <c r="AX450" s="1">
        <v>15489.01</v>
      </c>
      <c r="AY450">
        <v>0.6512</v>
      </c>
      <c r="AZ450">
        <v>879.1</v>
      </c>
      <c r="BA450">
        <v>3.6999999999999998E-2</v>
      </c>
      <c r="BB450" s="1">
        <v>2376.5500000000002</v>
      </c>
      <c r="BC450">
        <v>9.9900000000000003E-2</v>
      </c>
      <c r="BD450" s="1">
        <v>23785.58</v>
      </c>
      <c r="BE450">
        <v>157.25</v>
      </c>
      <c r="BF450">
        <v>2.7099999999999999E-2</v>
      </c>
      <c r="BG450">
        <v>0.49659999999999999</v>
      </c>
      <c r="BH450">
        <v>0.19389999999999999</v>
      </c>
      <c r="BI450">
        <v>0.255</v>
      </c>
      <c r="BJ450">
        <v>3.5700000000000003E-2</v>
      </c>
      <c r="BK450">
        <v>1.8800000000000001E-2</v>
      </c>
    </row>
    <row r="451" spans="1:63" x14ac:dyDescent="0.25">
      <c r="A451" t="s">
        <v>451</v>
      </c>
      <c r="B451">
        <v>48439</v>
      </c>
      <c r="C451">
        <v>122</v>
      </c>
      <c r="D451">
        <v>5.38</v>
      </c>
      <c r="E451">
        <v>656.61</v>
      </c>
      <c r="F451">
        <v>601.64</v>
      </c>
      <c r="G451">
        <v>5.0000000000000001E-3</v>
      </c>
      <c r="H451">
        <v>3.3E-3</v>
      </c>
      <c r="I451">
        <v>5.0000000000000001E-3</v>
      </c>
      <c r="J451">
        <v>0</v>
      </c>
      <c r="K451">
        <v>1.4999999999999999E-2</v>
      </c>
      <c r="L451">
        <v>0.93520000000000003</v>
      </c>
      <c r="M451">
        <v>3.6499999999999998E-2</v>
      </c>
      <c r="N451">
        <v>0.47189999999999999</v>
      </c>
      <c r="O451">
        <v>0</v>
      </c>
      <c r="P451">
        <v>0.1341</v>
      </c>
      <c r="Q451" s="1">
        <v>54472.06</v>
      </c>
      <c r="R451">
        <v>0.16669999999999999</v>
      </c>
      <c r="S451">
        <v>0.20369999999999999</v>
      </c>
      <c r="T451">
        <v>0.62960000000000005</v>
      </c>
      <c r="U451">
        <v>8</v>
      </c>
      <c r="V451" s="1">
        <v>68127.25</v>
      </c>
      <c r="W451">
        <v>77.69</v>
      </c>
      <c r="X451" s="1">
        <v>235668.31</v>
      </c>
      <c r="Y451">
        <v>0.78190000000000004</v>
      </c>
      <c r="Z451">
        <v>7.9500000000000001E-2</v>
      </c>
      <c r="AA451">
        <v>0.13869999999999999</v>
      </c>
      <c r="AB451">
        <v>0.21809999999999999</v>
      </c>
      <c r="AC451">
        <v>235.67</v>
      </c>
      <c r="AD451" s="1">
        <v>7092.9</v>
      </c>
      <c r="AE451">
        <v>633.76</v>
      </c>
      <c r="AF451" s="1">
        <v>245127.59</v>
      </c>
      <c r="AG451">
        <v>528</v>
      </c>
      <c r="AH451" s="1">
        <v>39403</v>
      </c>
      <c r="AI451" s="1">
        <v>58143</v>
      </c>
      <c r="AJ451">
        <v>48.84</v>
      </c>
      <c r="AK451">
        <v>27.06</v>
      </c>
      <c r="AL451">
        <v>27.32</v>
      </c>
      <c r="AM451">
        <v>5.5</v>
      </c>
      <c r="AN451">
        <v>88.15</v>
      </c>
      <c r="AO451">
        <v>1.1796</v>
      </c>
      <c r="AP451" s="1">
        <v>2113.6999999999998</v>
      </c>
      <c r="AQ451" s="1">
        <v>2690.57</v>
      </c>
      <c r="AR451" s="1">
        <v>8211.1</v>
      </c>
      <c r="AS451">
        <v>645.78</v>
      </c>
      <c r="AT451">
        <v>386.93</v>
      </c>
      <c r="AU451" s="1">
        <v>14048.08</v>
      </c>
      <c r="AV451" s="1">
        <v>6302.11</v>
      </c>
      <c r="AW451">
        <v>0.38179999999999997</v>
      </c>
      <c r="AX451" s="1">
        <v>6580.61</v>
      </c>
      <c r="AY451">
        <v>0.3987</v>
      </c>
      <c r="AZ451" s="1">
        <v>2297.7399999999998</v>
      </c>
      <c r="BA451">
        <v>0.13919999999999999</v>
      </c>
      <c r="BB451" s="1">
        <v>1325.14</v>
      </c>
      <c r="BC451">
        <v>8.0299999999999996E-2</v>
      </c>
      <c r="BD451" s="1">
        <v>16505.599999999999</v>
      </c>
      <c r="BE451" s="1">
        <v>4542.9399999999996</v>
      </c>
      <c r="BF451">
        <v>1.2044999999999999</v>
      </c>
      <c r="BG451">
        <v>0.48749999999999999</v>
      </c>
      <c r="BH451">
        <v>0.24740000000000001</v>
      </c>
      <c r="BI451">
        <v>0.18410000000000001</v>
      </c>
      <c r="BJ451">
        <v>6.1699999999999998E-2</v>
      </c>
      <c r="BK451">
        <v>1.9300000000000001E-2</v>
      </c>
    </row>
    <row r="452" spans="1:63" x14ac:dyDescent="0.25">
      <c r="A452" t="s">
        <v>452</v>
      </c>
      <c r="B452">
        <v>47506</v>
      </c>
      <c r="C452">
        <v>98</v>
      </c>
      <c r="D452">
        <v>4.88</v>
      </c>
      <c r="E452">
        <v>478.56</v>
      </c>
      <c r="F452">
        <v>490.9</v>
      </c>
      <c r="G452">
        <v>4.1000000000000003E-3</v>
      </c>
      <c r="H452">
        <v>0</v>
      </c>
      <c r="I452">
        <v>6.1000000000000004E-3</v>
      </c>
      <c r="J452">
        <v>8.0999999999999996E-3</v>
      </c>
      <c r="K452">
        <v>2.0400000000000001E-2</v>
      </c>
      <c r="L452">
        <v>0.93689999999999996</v>
      </c>
      <c r="M452">
        <v>2.4400000000000002E-2</v>
      </c>
      <c r="N452">
        <v>0.38869999999999999</v>
      </c>
      <c r="O452">
        <v>0</v>
      </c>
      <c r="P452">
        <v>0.1084</v>
      </c>
      <c r="Q452" s="1">
        <v>51730.48</v>
      </c>
      <c r="R452">
        <v>0.25640000000000002</v>
      </c>
      <c r="S452">
        <v>0.30769999999999997</v>
      </c>
      <c r="T452">
        <v>0.43590000000000001</v>
      </c>
      <c r="U452">
        <v>10</v>
      </c>
      <c r="V452" s="1">
        <v>67491.88</v>
      </c>
      <c r="W452">
        <v>46.85</v>
      </c>
      <c r="X452" s="1">
        <v>185928.58</v>
      </c>
      <c r="Y452">
        <v>0.88329999999999997</v>
      </c>
      <c r="Z452">
        <v>2.4199999999999999E-2</v>
      </c>
      <c r="AA452">
        <v>9.2399999999999996E-2</v>
      </c>
      <c r="AB452">
        <v>0.1167</v>
      </c>
      <c r="AC452">
        <v>185.93</v>
      </c>
      <c r="AD452" s="1">
        <v>4976.95</v>
      </c>
      <c r="AE452">
        <v>623.70000000000005</v>
      </c>
      <c r="AF452" s="1">
        <v>205109.62</v>
      </c>
      <c r="AG452">
        <v>466</v>
      </c>
      <c r="AH452" s="1">
        <v>35786</v>
      </c>
      <c r="AI452" s="1">
        <v>51380</v>
      </c>
      <c r="AJ452">
        <v>33</v>
      </c>
      <c r="AK452">
        <v>26.25</v>
      </c>
      <c r="AL452">
        <v>22</v>
      </c>
      <c r="AM452">
        <v>4.5999999999999996</v>
      </c>
      <c r="AN452" s="1">
        <v>2368.29</v>
      </c>
      <c r="AO452">
        <v>2.3243999999999998</v>
      </c>
      <c r="AP452" s="1">
        <v>2213.81</v>
      </c>
      <c r="AQ452" s="1">
        <v>2932.94</v>
      </c>
      <c r="AR452" s="1">
        <v>6984.32</v>
      </c>
      <c r="AS452">
        <v>740.7</v>
      </c>
      <c r="AT452">
        <v>297.64999999999998</v>
      </c>
      <c r="AU452" s="1">
        <v>13169.42</v>
      </c>
      <c r="AV452" s="1">
        <v>6714.67</v>
      </c>
      <c r="AW452">
        <v>0.39629999999999999</v>
      </c>
      <c r="AX452" s="1">
        <v>6380.65</v>
      </c>
      <c r="AY452">
        <v>0.37659999999999999</v>
      </c>
      <c r="AZ452" s="1">
        <v>2135.63</v>
      </c>
      <c r="BA452">
        <v>0.12609999999999999</v>
      </c>
      <c r="BB452" s="1">
        <v>1711.05</v>
      </c>
      <c r="BC452">
        <v>0.10100000000000001</v>
      </c>
      <c r="BD452" s="1">
        <v>16942</v>
      </c>
      <c r="BE452" s="1">
        <v>6656.39</v>
      </c>
      <c r="BF452">
        <v>2.4260999999999999</v>
      </c>
      <c r="BG452">
        <v>0.51039999999999996</v>
      </c>
      <c r="BH452">
        <v>0.21870000000000001</v>
      </c>
      <c r="BI452">
        <v>0.20830000000000001</v>
      </c>
      <c r="BJ452">
        <v>4.9099999999999998E-2</v>
      </c>
      <c r="BK452">
        <v>1.35E-2</v>
      </c>
    </row>
    <row r="453" spans="1:63" x14ac:dyDescent="0.25">
      <c r="A453" t="s">
        <v>453</v>
      </c>
      <c r="B453">
        <v>46474</v>
      </c>
      <c r="C453">
        <v>153</v>
      </c>
      <c r="D453">
        <v>8.1300000000000008</v>
      </c>
      <c r="E453" s="1">
        <v>1244.0899999999999</v>
      </c>
      <c r="F453" s="1">
        <v>1218.8900000000001</v>
      </c>
      <c r="G453">
        <v>8.0000000000000004E-4</v>
      </c>
      <c r="H453">
        <v>0</v>
      </c>
      <c r="I453">
        <v>3.3E-3</v>
      </c>
      <c r="J453">
        <v>3.3E-3</v>
      </c>
      <c r="K453">
        <v>1.23E-2</v>
      </c>
      <c r="L453">
        <v>0.94830000000000003</v>
      </c>
      <c r="M453">
        <v>3.2000000000000001E-2</v>
      </c>
      <c r="N453">
        <v>0.58430000000000004</v>
      </c>
      <c r="O453">
        <v>0</v>
      </c>
      <c r="P453">
        <v>0.13789999999999999</v>
      </c>
      <c r="Q453" s="1">
        <v>66657.919999999998</v>
      </c>
      <c r="R453">
        <v>0.1154</v>
      </c>
      <c r="S453">
        <v>0.23080000000000001</v>
      </c>
      <c r="T453">
        <v>0.65380000000000005</v>
      </c>
      <c r="U453">
        <v>12</v>
      </c>
      <c r="V453" s="1">
        <v>57949.39</v>
      </c>
      <c r="W453">
        <v>98.99</v>
      </c>
      <c r="X453" s="1">
        <v>146820.71</v>
      </c>
      <c r="Y453">
        <v>0.76849999999999996</v>
      </c>
      <c r="Z453">
        <v>0.13439999999999999</v>
      </c>
      <c r="AA453">
        <v>9.7199999999999995E-2</v>
      </c>
      <c r="AB453">
        <v>0.23150000000000001</v>
      </c>
      <c r="AC453">
        <v>146.82</v>
      </c>
      <c r="AD453" s="1">
        <v>3401.44</v>
      </c>
      <c r="AE453">
        <v>366.68</v>
      </c>
      <c r="AF453" s="1">
        <v>136962.75</v>
      </c>
      <c r="AG453">
        <v>201</v>
      </c>
      <c r="AH453" s="1">
        <v>33454</v>
      </c>
      <c r="AI453" s="1">
        <v>48499</v>
      </c>
      <c r="AJ453">
        <v>33.799999999999997</v>
      </c>
      <c r="AK453">
        <v>22</v>
      </c>
      <c r="AL453">
        <v>22.15</v>
      </c>
      <c r="AM453">
        <v>4.7</v>
      </c>
      <c r="AN453">
        <v>0</v>
      </c>
      <c r="AO453">
        <v>0.8145</v>
      </c>
      <c r="AP453" s="1">
        <v>1219.4100000000001</v>
      </c>
      <c r="AQ453" s="1">
        <v>2283.63</v>
      </c>
      <c r="AR453" s="1">
        <v>6798.08</v>
      </c>
      <c r="AS453">
        <v>609.03</v>
      </c>
      <c r="AT453">
        <v>280.97000000000003</v>
      </c>
      <c r="AU453" s="1">
        <v>11191.11</v>
      </c>
      <c r="AV453" s="1">
        <v>7796.28</v>
      </c>
      <c r="AW453">
        <v>0.57979999999999998</v>
      </c>
      <c r="AX453" s="1">
        <v>3006.38</v>
      </c>
      <c r="AY453">
        <v>0.22359999999999999</v>
      </c>
      <c r="AZ453" s="1">
        <v>1007.8</v>
      </c>
      <c r="BA453">
        <v>7.4899999999999994E-2</v>
      </c>
      <c r="BB453" s="1">
        <v>1635.86</v>
      </c>
      <c r="BC453">
        <v>0.1217</v>
      </c>
      <c r="BD453" s="1">
        <v>13446.32</v>
      </c>
      <c r="BE453" s="1">
        <v>7225.27</v>
      </c>
      <c r="BF453">
        <v>2.6802000000000001</v>
      </c>
      <c r="BG453">
        <v>0.54579999999999995</v>
      </c>
      <c r="BH453">
        <v>0.27289999999999998</v>
      </c>
      <c r="BI453">
        <v>0.12039999999999999</v>
      </c>
      <c r="BJ453">
        <v>5.0700000000000002E-2</v>
      </c>
      <c r="BK453">
        <v>1.0200000000000001E-2</v>
      </c>
    </row>
    <row r="454" spans="1:63" x14ac:dyDescent="0.25">
      <c r="A454" t="s">
        <v>454</v>
      </c>
      <c r="B454">
        <v>46078</v>
      </c>
      <c r="C454">
        <v>99</v>
      </c>
      <c r="D454">
        <v>8.57</v>
      </c>
      <c r="E454">
        <v>848.12</v>
      </c>
      <c r="F454">
        <v>711.17</v>
      </c>
      <c r="G454">
        <v>5.5999999999999999E-3</v>
      </c>
      <c r="H454">
        <v>0</v>
      </c>
      <c r="I454">
        <v>1.9699999999999999E-2</v>
      </c>
      <c r="J454">
        <v>2.8E-3</v>
      </c>
      <c r="K454">
        <v>2.2499999999999999E-2</v>
      </c>
      <c r="L454">
        <v>0.90869999999999995</v>
      </c>
      <c r="M454">
        <v>4.07E-2</v>
      </c>
      <c r="N454">
        <v>0.53310000000000002</v>
      </c>
      <c r="O454">
        <v>3.3999999999999998E-3</v>
      </c>
      <c r="P454">
        <v>0.21240000000000001</v>
      </c>
      <c r="Q454" s="1">
        <v>55301.15</v>
      </c>
      <c r="R454">
        <v>0.18179999999999999</v>
      </c>
      <c r="S454">
        <v>0.1061</v>
      </c>
      <c r="T454">
        <v>0.71209999999999996</v>
      </c>
      <c r="U454">
        <v>11</v>
      </c>
      <c r="V454" s="1">
        <v>73993.36</v>
      </c>
      <c r="W454">
        <v>71.89</v>
      </c>
      <c r="X454" s="1">
        <v>133369.16</v>
      </c>
      <c r="Y454">
        <v>0.78510000000000002</v>
      </c>
      <c r="Z454">
        <v>0.1406</v>
      </c>
      <c r="AA454">
        <v>7.4300000000000005E-2</v>
      </c>
      <c r="AB454">
        <v>0.21490000000000001</v>
      </c>
      <c r="AC454">
        <v>133.37</v>
      </c>
      <c r="AD454" s="1">
        <v>3178.91</v>
      </c>
      <c r="AE454">
        <v>375.5</v>
      </c>
      <c r="AF454" s="1">
        <v>129411.47</v>
      </c>
      <c r="AG454">
        <v>160</v>
      </c>
      <c r="AH454" s="1">
        <v>30810</v>
      </c>
      <c r="AI454" s="1">
        <v>46942</v>
      </c>
      <c r="AJ454">
        <v>35.18</v>
      </c>
      <c r="AK454">
        <v>22.72</v>
      </c>
      <c r="AL454">
        <v>24.09</v>
      </c>
      <c r="AM454">
        <v>4.5999999999999996</v>
      </c>
      <c r="AN454">
        <v>0</v>
      </c>
      <c r="AO454">
        <v>0.90649999999999997</v>
      </c>
      <c r="AP454" s="1">
        <v>2383.75</v>
      </c>
      <c r="AQ454" s="1">
        <v>3763.72</v>
      </c>
      <c r="AR454" s="1">
        <v>8231.74</v>
      </c>
      <c r="AS454" s="1">
        <v>1000.55</v>
      </c>
      <c r="AT454">
        <v>55.14</v>
      </c>
      <c r="AU454" s="1">
        <v>15434.9</v>
      </c>
      <c r="AV454" s="1">
        <v>11314.02</v>
      </c>
      <c r="AW454">
        <v>0.6129</v>
      </c>
      <c r="AX454" s="1">
        <v>3252.32</v>
      </c>
      <c r="AY454">
        <v>0.1762</v>
      </c>
      <c r="AZ454" s="1">
        <v>1016.89</v>
      </c>
      <c r="BA454">
        <v>5.5100000000000003E-2</v>
      </c>
      <c r="BB454" s="1">
        <v>2875.82</v>
      </c>
      <c r="BC454">
        <v>0.15579999999999999</v>
      </c>
      <c r="BD454" s="1">
        <v>18459.05</v>
      </c>
      <c r="BE454" s="1">
        <v>8309.35</v>
      </c>
      <c r="BF454">
        <v>2.8706</v>
      </c>
      <c r="BG454">
        <v>0.52800000000000002</v>
      </c>
      <c r="BH454">
        <v>0.22539999999999999</v>
      </c>
      <c r="BI454">
        <v>0.215</v>
      </c>
      <c r="BJ454">
        <v>1.5900000000000001E-2</v>
      </c>
      <c r="BK454">
        <v>1.5699999999999999E-2</v>
      </c>
    </row>
    <row r="455" spans="1:63" x14ac:dyDescent="0.25">
      <c r="A455" t="s">
        <v>455</v>
      </c>
      <c r="B455">
        <v>45591</v>
      </c>
      <c r="C455">
        <v>9</v>
      </c>
      <c r="D455">
        <v>112.7</v>
      </c>
      <c r="E455" s="1">
        <v>1014.31</v>
      </c>
      <c r="F455">
        <v>882.71</v>
      </c>
      <c r="G455">
        <v>2.3E-3</v>
      </c>
      <c r="H455">
        <v>1.1000000000000001E-3</v>
      </c>
      <c r="I455">
        <v>1.1000000000000001E-3</v>
      </c>
      <c r="J455">
        <v>0</v>
      </c>
      <c r="K455">
        <v>1.1299999999999999E-2</v>
      </c>
      <c r="L455">
        <v>0.94220000000000004</v>
      </c>
      <c r="M455">
        <v>4.19E-2</v>
      </c>
      <c r="N455">
        <v>0.38400000000000001</v>
      </c>
      <c r="O455">
        <v>0</v>
      </c>
      <c r="P455">
        <v>0.13</v>
      </c>
      <c r="Q455" s="1">
        <v>48783.83</v>
      </c>
      <c r="R455">
        <v>0.38819999999999999</v>
      </c>
      <c r="S455">
        <v>0.12939999999999999</v>
      </c>
      <c r="T455">
        <v>0.4824</v>
      </c>
      <c r="U455">
        <v>11</v>
      </c>
      <c r="V455" s="1">
        <v>48040.06</v>
      </c>
      <c r="W455">
        <v>87.62</v>
      </c>
      <c r="X455" s="1">
        <v>124516.55</v>
      </c>
      <c r="Y455">
        <v>0.85460000000000003</v>
      </c>
      <c r="Z455">
        <v>0.1085</v>
      </c>
      <c r="AA455">
        <v>3.6900000000000002E-2</v>
      </c>
      <c r="AB455">
        <v>0.1454</v>
      </c>
      <c r="AC455">
        <v>124.52</v>
      </c>
      <c r="AD455" s="1">
        <v>4165.47</v>
      </c>
      <c r="AE455">
        <v>557.25</v>
      </c>
      <c r="AF455" s="1">
        <v>103694.76</v>
      </c>
      <c r="AG455">
        <v>89</v>
      </c>
      <c r="AH455" s="1">
        <v>34293</v>
      </c>
      <c r="AI455" s="1">
        <v>47191</v>
      </c>
      <c r="AJ455">
        <v>57.1</v>
      </c>
      <c r="AK455">
        <v>30.4</v>
      </c>
      <c r="AL455">
        <v>49.46</v>
      </c>
      <c r="AM455">
        <v>3.7</v>
      </c>
      <c r="AN455">
        <v>0</v>
      </c>
      <c r="AO455">
        <v>0.91069999999999995</v>
      </c>
      <c r="AP455" s="1">
        <v>1434.21</v>
      </c>
      <c r="AQ455" s="1">
        <v>2363.86</v>
      </c>
      <c r="AR455" s="1">
        <v>7807</v>
      </c>
      <c r="AS455">
        <v>960.34</v>
      </c>
      <c r="AT455">
        <v>439.13</v>
      </c>
      <c r="AU455" s="1">
        <v>13004.54</v>
      </c>
      <c r="AV455" s="1">
        <v>9518.73</v>
      </c>
      <c r="AW455">
        <v>0.60640000000000005</v>
      </c>
      <c r="AX455" s="1">
        <v>3838.4</v>
      </c>
      <c r="AY455">
        <v>0.2445</v>
      </c>
      <c r="AZ455">
        <v>611.84</v>
      </c>
      <c r="BA455">
        <v>3.9E-2</v>
      </c>
      <c r="BB455" s="1">
        <v>1727.79</v>
      </c>
      <c r="BC455">
        <v>0.1101</v>
      </c>
      <c r="BD455" s="1">
        <v>15696.76</v>
      </c>
      <c r="BE455" s="1">
        <v>7311.02</v>
      </c>
      <c r="BF455">
        <v>2.5383</v>
      </c>
      <c r="BG455">
        <v>0.56340000000000001</v>
      </c>
      <c r="BH455">
        <v>0.2445</v>
      </c>
      <c r="BI455">
        <v>0.1573</v>
      </c>
      <c r="BJ455">
        <v>2.5700000000000001E-2</v>
      </c>
      <c r="BK455">
        <v>9.1000000000000004E-3</v>
      </c>
    </row>
    <row r="456" spans="1:63" x14ac:dyDescent="0.25">
      <c r="A456" t="s">
        <v>456</v>
      </c>
      <c r="B456">
        <v>48447</v>
      </c>
      <c r="C456">
        <v>121</v>
      </c>
      <c r="D456">
        <v>13.78</v>
      </c>
      <c r="E456" s="1">
        <v>1667.88</v>
      </c>
      <c r="F456" s="1">
        <v>1764.39</v>
      </c>
      <c r="G456">
        <v>6.7999999999999996E-3</v>
      </c>
      <c r="H456">
        <v>0</v>
      </c>
      <c r="I456">
        <v>1.4200000000000001E-2</v>
      </c>
      <c r="J456">
        <v>1.1000000000000001E-3</v>
      </c>
      <c r="K456">
        <v>1.8100000000000002E-2</v>
      </c>
      <c r="L456">
        <v>0.91049999999999998</v>
      </c>
      <c r="M456">
        <v>4.9299999999999997E-2</v>
      </c>
      <c r="N456">
        <v>0.3513</v>
      </c>
      <c r="O456">
        <v>3.2000000000000002E-3</v>
      </c>
      <c r="P456">
        <v>0.1077</v>
      </c>
      <c r="Q456" s="1">
        <v>62847.19</v>
      </c>
      <c r="R456">
        <v>0.1095</v>
      </c>
      <c r="S456">
        <v>0.27010000000000001</v>
      </c>
      <c r="T456">
        <v>0.62039999999999995</v>
      </c>
      <c r="U456">
        <v>14</v>
      </c>
      <c r="V456" s="1">
        <v>81025.64</v>
      </c>
      <c r="W456">
        <v>115.99</v>
      </c>
      <c r="X456" s="1">
        <v>192863.11</v>
      </c>
      <c r="Y456">
        <v>0.73160000000000003</v>
      </c>
      <c r="Z456">
        <v>0.21510000000000001</v>
      </c>
      <c r="AA456">
        <v>5.33E-2</v>
      </c>
      <c r="AB456">
        <v>0.26840000000000003</v>
      </c>
      <c r="AC456">
        <v>192.86</v>
      </c>
      <c r="AD456" s="1">
        <v>5074.03</v>
      </c>
      <c r="AE456">
        <v>554.14</v>
      </c>
      <c r="AF456" s="1">
        <v>163723.31</v>
      </c>
      <c r="AG456">
        <v>317</v>
      </c>
      <c r="AH456" s="1">
        <v>37562</v>
      </c>
      <c r="AI456" s="1">
        <v>59421</v>
      </c>
      <c r="AJ456">
        <v>37.94</v>
      </c>
      <c r="AK456">
        <v>24.62</v>
      </c>
      <c r="AL456">
        <v>29.18</v>
      </c>
      <c r="AM456">
        <v>4.2</v>
      </c>
      <c r="AN456">
        <v>981.89</v>
      </c>
      <c r="AO456">
        <v>1.0236000000000001</v>
      </c>
      <c r="AP456" s="1">
        <v>1544.94</v>
      </c>
      <c r="AQ456" s="1">
        <v>2204.9499999999998</v>
      </c>
      <c r="AR456" s="1">
        <v>6818.98</v>
      </c>
      <c r="AS456">
        <v>642.41999999999996</v>
      </c>
      <c r="AT456">
        <v>218.15</v>
      </c>
      <c r="AU456" s="1">
        <v>11429.44</v>
      </c>
      <c r="AV456" s="1">
        <v>4819.3</v>
      </c>
      <c r="AW456">
        <v>0.3478</v>
      </c>
      <c r="AX456" s="1">
        <v>5007.1099999999997</v>
      </c>
      <c r="AY456">
        <v>0.36130000000000001</v>
      </c>
      <c r="AZ456" s="1">
        <v>2435.25</v>
      </c>
      <c r="BA456">
        <v>0.1757</v>
      </c>
      <c r="BB456" s="1">
        <v>1595.8</v>
      </c>
      <c r="BC456">
        <v>0.1152</v>
      </c>
      <c r="BD456" s="1">
        <v>13857.46</v>
      </c>
      <c r="BE456" s="1">
        <v>4823.18</v>
      </c>
      <c r="BF456">
        <v>1.1656</v>
      </c>
      <c r="BG456">
        <v>0.57340000000000002</v>
      </c>
      <c r="BH456">
        <v>0.25480000000000003</v>
      </c>
      <c r="BI456">
        <v>0.1108</v>
      </c>
      <c r="BJ456">
        <v>4.7E-2</v>
      </c>
      <c r="BK456">
        <v>1.3899999999999999E-2</v>
      </c>
    </row>
    <row r="457" spans="1:63" x14ac:dyDescent="0.25">
      <c r="A457" t="s">
        <v>457</v>
      </c>
      <c r="B457">
        <v>46482</v>
      </c>
      <c r="C457">
        <v>376</v>
      </c>
      <c r="D457">
        <v>4.87</v>
      </c>
      <c r="E457" s="1">
        <v>1831.81</v>
      </c>
      <c r="F457" s="1">
        <v>1744.02</v>
      </c>
      <c r="G457">
        <v>1.6999999999999999E-3</v>
      </c>
      <c r="H457">
        <v>5.9999999999999995E-4</v>
      </c>
      <c r="I457">
        <v>1.95E-2</v>
      </c>
      <c r="J457">
        <v>5.9999999999999995E-4</v>
      </c>
      <c r="K457">
        <v>1.83E-2</v>
      </c>
      <c r="L457">
        <v>0.93859999999999999</v>
      </c>
      <c r="M457">
        <v>2.06E-2</v>
      </c>
      <c r="N457">
        <v>0.57040000000000002</v>
      </c>
      <c r="O457">
        <v>0</v>
      </c>
      <c r="P457">
        <v>0.12920000000000001</v>
      </c>
      <c r="Q457" s="1">
        <v>58157.75</v>
      </c>
      <c r="R457">
        <v>0.1736</v>
      </c>
      <c r="S457">
        <v>0.26450000000000001</v>
      </c>
      <c r="T457">
        <v>0.56200000000000006</v>
      </c>
      <c r="U457">
        <v>14</v>
      </c>
      <c r="V457" s="1">
        <v>78375.86</v>
      </c>
      <c r="W457">
        <v>126.09</v>
      </c>
      <c r="X457" s="1">
        <v>225729.29</v>
      </c>
      <c r="Y457">
        <v>0.72040000000000004</v>
      </c>
      <c r="Z457">
        <v>0.1208</v>
      </c>
      <c r="AA457">
        <v>0.15890000000000001</v>
      </c>
      <c r="AB457">
        <v>0.27960000000000002</v>
      </c>
      <c r="AC457">
        <v>225.73</v>
      </c>
      <c r="AD457" s="1">
        <v>5362.25</v>
      </c>
      <c r="AE457">
        <v>464.08</v>
      </c>
      <c r="AF457" s="1">
        <v>227911.44</v>
      </c>
      <c r="AG457">
        <v>506</v>
      </c>
      <c r="AH457" s="1">
        <v>32740</v>
      </c>
      <c r="AI457" s="1">
        <v>49873</v>
      </c>
      <c r="AJ457">
        <v>32</v>
      </c>
      <c r="AK457">
        <v>22</v>
      </c>
      <c r="AL457">
        <v>23.38</v>
      </c>
      <c r="AM457">
        <v>4.3</v>
      </c>
      <c r="AN457">
        <v>0</v>
      </c>
      <c r="AO457">
        <v>1.0307999999999999</v>
      </c>
      <c r="AP457" s="1">
        <v>1741.16</v>
      </c>
      <c r="AQ457" s="1">
        <v>2591.33</v>
      </c>
      <c r="AR457" s="1">
        <v>6580.33</v>
      </c>
      <c r="AS457">
        <v>582.85</v>
      </c>
      <c r="AT457">
        <v>274.89</v>
      </c>
      <c r="AU457" s="1">
        <v>11770.56</v>
      </c>
      <c r="AV457" s="1">
        <v>6003.13</v>
      </c>
      <c r="AW457">
        <v>0.42409999999999998</v>
      </c>
      <c r="AX457" s="1">
        <v>5170.2</v>
      </c>
      <c r="AY457">
        <v>0.36520000000000002</v>
      </c>
      <c r="AZ457" s="1">
        <v>1395.62</v>
      </c>
      <c r="BA457">
        <v>9.8599999999999993E-2</v>
      </c>
      <c r="BB457" s="1">
        <v>1587.26</v>
      </c>
      <c r="BC457">
        <v>0.11210000000000001</v>
      </c>
      <c r="BD457" s="1">
        <v>14156.21</v>
      </c>
      <c r="BE457" s="1">
        <v>4876.68</v>
      </c>
      <c r="BF457">
        <v>1.4987999999999999</v>
      </c>
      <c r="BG457">
        <v>0.55320000000000003</v>
      </c>
      <c r="BH457">
        <v>0.29349999999999998</v>
      </c>
      <c r="BI457">
        <v>9.4100000000000003E-2</v>
      </c>
      <c r="BJ457">
        <v>3.1399999999999997E-2</v>
      </c>
      <c r="BK457">
        <v>2.7900000000000001E-2</v>
      </c>
    </row>
    <row r="458" spans="1:63" x14ac:dyDescent="0.25">
      <c r="A458" t="s">
        <v>458</v>
      </c>
      <c r="B458">
        <v>47514</v>
      </c>
      <c r="C458">
        <v>143</v>
      </c>
      <c r="D458">
        <v>7.26</v>
      </c>
      <c r="E458" s="1">
        <v>1038.6099999999999</v>
      </c>
      <c r="F458">
        <v>979.22</v>
      </c>
      <c r="G458">
        <v>1E-3</v>
      </c>
      <c r="H458">
        <v>1E-3</v>
      </c>
      <c r="I458">
        <v>4.1000000000000003E-3</v>
      </c>
      <c r="J458">
        <v>4.1000000000000003E-3</v>
      </c>
      <c r="K458">
        <v>2.24E-2</v>
      </c>
      <c r="L458">
        <v>0.94589999999999996</v>
      </c>
      <c r="M458">
        <v>2.1399999999999999E-2</v>
      </c>
      <c r="N458">
        <v>0.28129999999999999</v>
      </c>
      <c r="O458">
        <v>1.2999999999999999E-3</v>
      </c>
      <c r="P458">
        <v>0.14979999999999999</v>
      </c>
      <c r="Q458" s="1">
        <v>56588.55</v>
      </c>
      <c r="R458">
        <v>0.15479999999999999</v>
      </c>
      <c r="S458">
        <v>0.25</v>
      </c>
      <c r="T458">
        <v>0.59519999999999995</v>
      </c>
      <c r="U458">
        <v>5</v>
      </c>
      <c r="V458" s="1">
        <v>90936.98</v>
      </c>
      <c r="W458">
        <v>207.34</v>
      </c>
      <c r="X458" s="1">
        <v>148596.79999999999</v>
      </c>
      <c r="Y458">
        <v>0.9073</v>
      </c>
      <c r="Z458">
        <v>2.8199999999999999E-2</v>
      </c>
      <c r="AA458">
        <v>6.4600000000000005E-2</v>
      </c>
      <c r="AB458">
        <v>9.2700000000000005E-2</v>
      </c>
      <c r="AC458">
        <v>148.6</v>
      </c>
      <c r="AD458" s="1">
        <v>3313.42</v>
      </c>
      <c r="AE458">
        <v>446.37</v>
      </c>
      <c r="AF458" s="1">
        <v>155713.34</v>
      </c>
      <c r="AG458">
        <v>277</v>
      </c>
      <c r="AH458" s="1">
        <v>37420</v>
      </c>
      <c r="AI458" s="1">
        <v>66868</v>
      </c>
      <c r="AJ458">
        <v>24.9</v>
      </c>
      <c r="AK458">
        <v>22.18</v>
      </c>
      <c r="AL458">
        <v>20</v>
      </c>
      <c r="AM458">
        <v>4.4000000000000004</v>
      </c>
      <c r="AN458" s="1">
        <v>2080.91</v>
      </c>
      <c r="AO458">
        <v>1.4224000000000001</v>
      </c>
      <c r="AP458" s="1">
        <v>1404.32</v>
      </c>
      <c r="AQ458" s="1">
        <v>2376.81</v>
      </c>
      <c r="AR458" s="1">
        <v>7417.75</v>
      </c>
      <c r="AS458">
        <v>621.86</v>
      </c>
      <c r="AT458">
        <v>275.8</v>
      </c>
      <c r="AU458" s="1">
        <v>12096.54</v>
      </c>
      <c r="AV458" s="1">
        <v>7479.4</v>
      </c>
      <c r="AW458">
        <v>0.49659999999999999</v>
      </c>
      <c r="AX458" s="1">
        <v>5425.9</v>
      </c>
      <c r="AY458">
        <v>0.36020000000000002</v>
      </c>
      <c r="AZ458" s="1">
        <v>1103.3599999999999</v>
      </c>
      <c r="BA458">
        <v>7.3300000000000004E-2</v>
      </c>
      <c r="BB458" s="1">
        <v>1053.05</v>
      </c>
      <c r="BC458">
        <v>6.9900000000000004E-2</v>
      </c>
      <c r="BD458" s="1">
        <v>15061.71</v>
      </c>
      <c r="BE458" s="1">
        <v>4890.46</v>
      </c>
      <c r="BF458">
        <v>1.3166</v>
      </c>
      <c r="BG458">
        <v>0.46810000000000002</v>
      </c>
      <c r="BH458">
        <v>0.24679999999999999</v>
      </c>
      <c r="BI458">
        <v>0.21959999999999999</v>
      </c>
      <c r="BJ458">
        <v>3.9699999999999999E-2</v>
      </c>
      <c r="BK458">
        <v>2.58E-2</v>
      </c>
    </row>
    <row r="459" spans="1:63" x14ac:dyDescent="0.25">
      <c r="A459" t="s">
        <v>459</v>
      </c>
      <c r="B459">
        <v>47894</v>
      </c>
      <c r="C459">
        <v>64</v>
      </c>
      <c r="D459">
        <v>69.11</v>
      </c>
      <c r="E459" s="1">
        <v>4422.82</v>
      </c>
      <c r="F459" s="1">
        <v>4217.42</v>
      </c>
      <c r="G459">
        <v>6.1999999999999998E-3</v>
      </c>
      <c r="H459">
        <v>1.1999999999999999E-3</v>
      </c>
      <c r="I459">
        <v>2.7E-2</v>
      </c>
      <c r="J459">
        <v>2.0000000000000001E-4</v>
      </c>
      <c r="K459">
        <v>9.2899999999999996E-2</v>
      </c>
      <c r="L459">
        <v>0.81840000000000002</v>
      </c>
      <c r="M459">
        <v>5.4100000000000002E-2</v>
      </c>
      <c r="N459">
        <v>0.22439999999999999</v>
      </c>
      <c r="O459">
        <v>3.0499999999999999E-2</v>
      </c>
      <c r="P459">
        <v>0.12570000000000001</v>
      </c>
      <c r="Q459" s="1">
        <v>68972.039999999994</v>
      </c>
      <c r="R459">
        <v>0.13880000000000001</v>
      </c>
      <c r="S459">
        <v>0.1265</v>
      </c>
      <c r="T459">
        <v>0.73470000000000002</v>
      </c>
      <c r="U459">
        <v>28</v>
      </c>
      <c r="V459" s="1">
        <v>87502.97</v>
      </c>
      <c r="W459">
        <v>156.38</v>
      </c>
      <c r="X459" s="1">
        <v>257752.62</v>
      </c>
      <c r="Y459">
        <v>0.84740000000000004</v>
      </c>
      <c r="Z459">
        <v>0.10639999999999999</v>
      </c>
      <c r="AA459">
        <v>4.6199999999999998E-2</v>
      </c>
      <c r="AB459">
        <v>0.15260000000000001</v>
      </c>
      <c r="AC459">
        <v>257.75</v>
      </c>
      <c r="AD459" s="1">
        <v>8488.4500000000007</v>
      </c>
      <c r="AE459">
        <v>851.16</v>
      </c>
      <c r="AF459" s="1">
        <v>247121.5</v>
      </c>
      <c r="AG459">
        <v>531</v>
      </c>
      <c r="AH459" s="1">
        <v>45654</v>
      </c>
      <c r="AI459" s="1">
        <v>79871</v>
      </c>
      <c r="AJ459">
        <v>57.86</v>
      </c>
      <c r="AK459">
        <v>31.77</v>
      </c>
      <c r="AL459">
        <v>31.35</v>
      </c>
      <c r="AM459">
        <v>4.8</v>
      </c>
      <c r="AN459">
        <v>0</v>
      </c>
      <c r="AO459">
        <v>0.74470000000000003</v>
      </c>
      <c r="AP459" s="1">
        <v>1586.67</v>
      </c>
      <c r="AQ459" s="1">
        <v>2419.7800000000002</v>
      </c>
      <c r="AR459" s="1">
        <v>6233.02</v>
      </c>
      <c r="AS459">
        <v>649.28</v>
      </c>
      <c r="AT459">
        <v>177.68</v>
      </c>
      <c r="AU459" s="1">
        <v>11066.42</v>
      </c>
      <c r="AV459" s="1">
        <v>3043.27</v>
      </c>
      <c r="AW459">
        <v>0.23380000000000001</v>
      </c>
      <c r="AX459" s="1">
        <v>8150.46</v>
      </c>
      <c r="AY459">
        <v>0.626</v>
      </c>
      <c r="AZ459">
        <v>598.84</v>
      </c>
      <c r="BA459">
        <v>4.5999999999999999E-2</v>
      </c>
      <c r="BB459" s="1">
        <v>1226.55</v>
      </c>
      <c r="BC459">
        <v>9.4200000000000006E-2</v>
      </c>
      <c r="BD459" s="1">
        <v>13019.12</v>
      </c>
      <c r="BE459" s="1">
        <v>1532.08</v>
      </c>
      <c r="BF459">
        <v>0.187</v>
      </c>
      <c r="BG459">
        <v>0.56499999999999995</v>
      </c>
      <c r="BH459">
        <v>0.24740000000000001</v>
      </c>
      <c r="BI459">
        <v>0.1396</v>
      </c>
      <c r="BJ459">
        <v>3.5499999999999997E-2</v>
      </c>
      <c r="BK459">
        <v>1.24E-2</v>
      </c>
    </row>
    <row r="460" spans="1:63" x14ac:dyDescent="0.25">
      <c r="A460" t="s">
        <v>460</v>
      </c>
      <c r="B460">
        <v>48090</v>
      </c>
      <c r="C460">
        <v>62</v>
      </c>
      <c r="D460">
        <v>9.3000000000000007</v>
      </c>
      <c r="E460">
        <v>576.65</v>
      </c>
      <c r="F460">
        <v>549.95000000000005</v>
      </c>
      <c r="G460">
        <v>0</v>
      </c>
      <c r="H460">
        <v>1.8E-3</v>
      </c>
      <c r="I460">
        <v>5.4000000000000003E-3</v>
      </c>
      <c r="J460">
        <v>0</v>
      </c>
      <c r="K460">
        <v>1.8100000000000002E-2</v>
      </c>
      <c r="L460">
        <v>0.92920000000000003</v>
      </c>
      <c r="M460">
        <v>4.5400000000000003E-2</v>
      </c>
      <c r="N460">
        <v>0.4713</v>
      </c>
      <c r="O460">
        <v>1.4E-3</v>
      </c>
      <c r="P460">
        <v>0.16209999999999999</v>
      </c>
      <c r="Q460" s="1">
        <v>50973.71</v>
      </c>
      <c r="R460">
        <v>0.33329999999999999</v>
      </c>
      <c r="S460">
        <v>0.24560000000000001</v>
      </c>
      <c r="T460">
        <v>0.42109999999999997</v>
      </c>
      <c r="U460">
        <v>5</v>
      </c>
      <c r="V460" s="1">
        <v>96742.22</v>
      </c>
      <c r="W460">
        <v>106.41</v>
      </c>
      <c r="X460" s="1">
        <v>143928.82999999999</v>
      </c>
      <c r="Y460">
        <v>0.92069999999999996</v>
      </c>
      <c r="Z460">
        <v>4.1399999999999999E-2</v>
      </c>
      <c r="AA460">
        <v>3.7900000000000003E-2</v>
      </c>
      <c r="AB460">
        <v>7.9299999999999995E-2</v>
      </c>
      <c r="AC460">
        <v>143.93</v>
      </c>
      <c r="AD460" s="1">
        <v>3302.88</v>
      </c>
      <c r="AE460">
        <v>447.43</v>
      </c>
      <c r="AF460" s="1">
        <v>144472.29999999999</v>
      </c>
      <c r="AG460">
        <v>237</v>
      </c>
      <c r="AH460" s="1">
        <v>36932</v>
      </c>
      <c r="AI460" s="1">
        <v>49387</v>
      </c>
      <c r="AJ460">
        <v>45</v>
      </c>
      <c r="AK460">
        <v>22.08</v>
      </c>
      <c r="AL460">
        <v>22</v>
      </c>
      <c r="AM460">
        <v>4.3</v>
      </c>
      <c r="AN460" s="1">
        <v>2174.0700000000002</v>
      </c>
      <c r="AO460">
        <v>1.6600999999999999</v>
      </c>
      <c r="AP460" s="1">
        <v>1942.92</v>
      </c>
      <c r="AQ460" s="1">
        <v>2869.34</v>
      </c>
      <c r="AR460" s="1">
        <v>7906.65</v>
      </c>
      <c r="AS460">
        <v>846.45</v>
      </c>
      <c r="AT460">
        <v>893.46</v>
      </c>
      <c r="AU460" s="1">
        <v>14458.83</v>
      </c>
      <c r="AV460" s="1">
        <v>10471.43</v>
      </c>
      <c r="AW460">
        <v>0.53320000000000001</v>
      </c>
      <c r="AX460" s="1">
        <v>5263.94</v>
      </c>
      <c r="AY460">
        <v>0.26800000000000002</v>
      </c>
      <c r="AZ460" s="1">
        <v>2075.37</v>
      </c>
      <c r="BA460">
        <v>0.1057</v>
      </c>
      <c r="BB460" s="1">
        <v>1829.08</v>
      </c>
      <c r="BC460">
        <v>9.3100000000000002E-2</v>
      </c>
      <c r="BD460" s="1">
        <v>19639.82</v>
      </c>
      <c r="BE460" s="1">
        <v>10113</v>
      </c>
      <c r="BF460">
        <v>3.4112</v>
      </c>
      <c r="BG460">
        <v>0.55259999999999998</v>
      </c>
      <c r="BH460">
        <v>0.2288</v>
      </c>
      <c r="BI460">
        <v>0.17119999999999999</v>
      </c>
      <c r="BJ460">
        <v>3.4099999999999998E-2</v>
      </c>
      <c r="BK460">
        <v>1.34E-2</v>
      </c>
    </row>
    <row r="461" spans="1:63" x14ac:dyDescent="0.25">
      <c r="A461" t="s">
        <v>461</v>
      </c>
      <c r="B461">
        <v>47944</v>
      </c>
      <c r="C461">
        <v>137</v>
      </c>
      <c r="D461">
        <v>10.5</v>
      </c>
      <c r="E461" s="1">
        <v>1438.01</v>
      </c>
      <c r="F461" s="1">
        <v>1330.81</v>
      </c>
      <c r="G461">
        <v>0</v>
      </c>
      <c r="H461">
        <v>0</v>
      </c>
      <c r="I461">
        <v>7.4999999999999997E-3</v>
      </c>
      <c r="J461">
        <v>0</v>
      </c>
      <c r="K461">
        <v>8.0000000000000004E-4</v>
      </c>
      <c r="L461">
        <v>0.98199999999999998</v>
      </c>
      <c r="M461">
        <v>9.7999999999999997E-3</v>
      </c>
      <c r="N461">
        <v>0.99970000000000003</v>
      </c>
      <c r="O461">
        <v>0</v>
      </c>
      <c r="P461">
        <v>0.1739</v>
      </c>
      <c r="Q461" s="1">
        <v>61418.69</v>
      </c>
      <c r="R461">
        <v>0.14549999999999999</v>
      </c>
      <c r="S461">
        <v>0.1273</v>
      </c>
      <c r="T461">
        <v>0.72729999999999995</v>
      </c>
      <c r="U461">
        <v>21</v>
      </c>
      <c r="V461" s="1">
        <v>73432.62</v>
      </c>
      <c r="W461">
        <v>63.81</v>
      </c>
      <c r="X461" s="1">
        <v>293202.36</v>
      </c>
      <c r="Y461">
        <v>0.24160000000000001</v>
      </c>
      <c r="Z461">
        <v>4.65E-2</v>
      </c>
      <c r="AA461">
        <v>0.71189999999999998</v>
      </c>
      <c r="AB461">
        <v>0.75839999999999996</v>
      </c>
      <c r="AC461">
        <v>293.2</v>
      </c>
      <c r="AD461" s="1">
        <v>7066.38</v>
      </c>
      <c r="AE461">
        <v>248.3</v>
      </c>
      <c r="AF461" s="1">
        <v>269761.96999999997</v>
      </c>
      <c r="AG461">
        <v>558</v>
      </c>
      <c r="AH461" s="1">
        <v>30664</v>
      </c>
      <c r="AI461" s="1">
        <v>48823</v>
      </c>
      <c r="AJ461">
        <v>24.9</v>
      </c>
      <c r="AK461">
        <v>22.1</v>
      </c>
      <c r="AL461">
        <v>22.25</v>
      </c>
      <c r="AM461">
        <v>4.5</v>
      </c>
      <c r="AN461">
        <v>0</v>
      </c>
      <c r="AO461">
        <v>0.70889999999999997</v>
      </c>
      <c r="AP461" s="1">
        <v>2192.2199999999998</v>
      </c>
      <c r="AQ461" s="1">
        <v>3815.6</v>
      </c>
      <c r="AR461" s="1">
        <v>9466.84</v>
      </c>
      <c r="AS461">
        <v>946.13</v>
      </c>
      <c r="AT461">
        <v>468.44</v>
      </c>
      <c r="AU461" s="1">
        <v>16889.23</v>
      </c>
      <c r="AV461" s="1">
        <v>10296.540000000001</v>
      </c>
      <c r="AW461">
        <v>0.4793</v>
      </c>
      <c r="AX461" s="1">
        <v>6811.65</v>
      </c>
      <c r="AY461">
        <v>0.31709999999999999</v>
      </c>
      <c r="AZ461" s="1">
        <v>2032.89</v>
      </c>
      <c r="BA461">
        <v>9.4600000000000004E-2</v>
      </c>
      <c r="BB461" s="1">
        <v>2340.3000000000002</v>
      </c>
      <c r="BC461">
        <v>0.1089</v>
      </c>
      <c r="BD461" s="1">
        <v>21481.38</v>
      </c>
      <c r="BE461" s="1">
        <v>9310.66</v>
      </c>
      <c r="BF461">
        <v>4.0911999999999997</v>
      </c>
      <c r="BG461">
        <v>0.59609999999999996</v>
      </c>
      <c r="BH461">
        <v>0.2094</v>
      </c>
      <c r="BI461">
        <v>9.2499999999999999E-2</v>
      </c>
      <c r="BJ461">
        <v>6.0100000000000001E-2</v>
      </c>
      <c r="BK461">
        <v>4.19E-2</v>
      </c>
    </row>
    <row r="462" spans="1:63" x14ac:dyDescent="0.25">
      <c r="A462" t="s">
        <v>462</v>
      </c>
      <c r="B462">
        <v>44701</v>
      </c>
      <c r="C462">
        <v>5</v>
      </c>
      <c r="D462">
        <v>508.16</v>
      </c>
      <c r="E462" s="1">
        <v>2540.8200000000002</v>
      </c>
      <c r="F462" s="1">
        <v>2525.13</v>
      </c>
      <c r="G462">
        <v>2.3800000000000002E-2</v>
      </c>
      <c r="H462">
        <v>0</v>
      </c>
      <c r="I462">
        <v>1.35E-2</v>
      </c>
      <c r="J462">
        <v>4.0000000000000002E-4</v>
      </c>
      <c r="K462">
        <v>3.6400000000000002E-2</v>
      </c>
      <c r="L462">
        <v>0.88560000000000005</v>
      </c>
      <c r="M462">
        <v>4.0399999999999998E-2</v>
      </c>
      <c r="N462">
        <v>0.1004</v>
      </c>
      <c r="O462">
        <v>3.5900000000000001E-2</v>
      </c>
      <c r="P462">
        <v>0.1142</v>
      </c>
      <c r="Q462" s="1">
        <v>86184.15</v>
      </c>
      <c r="R462">
        <v>7.6100000000000001E-2</v>
      </c>
      <c r="S462">
        <v>0.1421</v>
      </c>
      <c r="T462">
        <v>0.78169999999999995</v>
      </c>
      <c r="U462">
        <v>18</v>
      </c>
      <c r="V462" s="1">
        <v>125835.02</v>
      </c>
      <c r="W462">
        <v>141.16</v>
      </c>
      <c r="X462" s="1">
        <v>363311.86</v>
      </c>
      <c r="Y462">
        <v>0.83009999999999995</v>
      </c>
      <c r="Z462">
        <v>0.1565</v>
      </c>
      <c r="AA462">
        <v>1.34E-2</v>
      </c>
      <c r="AB462">
        <v>0.1699</v>
      </c>
      <c r="AC462">
        <v>363.31</v>
      </c>
      <c r="AD462" s="1">
        <v>15263.33</v>
      </c>
      <c r="AE462" s="1">
        <v>1585.03</v>
      </c>
      <c r="AF462" s="1">
        <v>329114.06</v>
      </c>
      <c r="AG462">
        <v>586</v>
      </c>
      <c r="AH462" s="1">
        <v>51674</v>
      </c>
      <c r="AI462" s="1">
        <v>116053</v>
      </c>
      <c r="AJ462">
        <v>86.97</v>
      </c>
      <c r="AK462">
        <v>37.700000000000003</v>
      </c>
      <c r="AL462">
        <v>61.05</v>
      </c>
      <c r="AM462">
        <v>4.57</v>
      </c>
      <c r="AN462">
        <v>0</v>
      </c>
      <c r="AO462">
        <v>0.70860000000000001</v>
      </c>
      <c r="AP462" s="1">
        <v>2242.08</v>
      </c>
      <c r="AQ462" s="1">
        <v>2517.12</v>
      </c>
      <c r="AR462" s="1">
        <v>10225.59</v>
      </c>
      <c r="AS462" s="1">
        <v>1017.8</v>
      </c>
      <c r="AT462">
        <v>159.47</v>
      </c>
      <c r="AU462" s="1">
        <v>16162.06</v>
      </c>
      <c r="AV462" s="1">
        <v>2303.11</v>
      </c>
      <c r="AW462">
        <v>0.1331</v>
      </c>
      <c r="AX462" s="1">
        <v>14072.11</v>
      </c>
      <c r="AY462">
        <v>0.81340000000000001</v>
      </c>
      <c r="AZ462">
        <v>285.23</v>
      </c>
      <c r="BA462">
        <v>1.6500000000000001E-2</v>
      </c>
      <c r="BB462">
        <v>640.47</v>
      </c>
      <c r="BC462">
        <v>3.6999999999999998E-2</v>
      </c>
      <c r="BD462" s="1">
        <v>17300.919999999998</v>
      </c>
      <c r="BE462">
        <v>474.64</v>
      </c>
      <c r="BF462">
        <v>3.3399999999999999E-2</v>
      </c>
      <c r="BG462">
        <v>0.59840000000000004</v>
      </c>
      <c r="BH462">
        <v>0.18629999999999999</v>
      </c>
      <c r="BI462">
        <v>0.17430000000000001</v>
      </c>
      <c r="BJ462">
        <v>2.4500000000000001E-2</v>
      </c>
      <c r="BK462">
        <v>1.66E-2</v>
      </c>
    </row>
    <row r="463" spans="1:63" x14ac:dyDescent="0.25">
      <c r="A463" t="s">
        <v>463</v>
      </c>
      <c r="B463">
        <v>47308</v>
      </c>
      <c r="C463">
        <v>128</v>
      </c>
      <c r="D463">
        <v>13.06</v>
      </c>
      <c r="E463" s="1">
        <v>1672.12</v>
      </c>
      <c r="F463" s="1">
        <v>1523.17</v>
      </c>
      <c r="G463">
        <v>0</v>
      </c>
      <c r="H463">
        <v>0</v>
      </c>
      <c r="I463">
        <v>2E-3</v>
      </c>
      <c r="J463">
        <v>6.9999999999999999E-4</v>
      </c>
      <c r="K463">
        <v>1.84E-2</v>
      </c>
      <c r="L463">
        <v>0.94279999999999997</v>
      </c>
      <c r="M463">
        <v>3.61E-2</v>
      </c>
      <c r="N463">
        <v>0.84650000000000003</v>
      </c>
      <c r="O463">
        <v>3.8E-3</v>
      </c>
      <c r="P463">
        <v>0.1547</v>
      </c>
      <c r="Q463" s="1">
        <v>59832.75</v>
      </c>
      <c r="R463">
        <v>0.23080000000000001</v>
      </c>
      <c r="S463">
        <v>0.10580000000000001</v>
      </c>
      <c r="T463">
        <v>0.66349999999999998</v>
      </c>
      <c r="U463">
        <v>14</v>
      </c>
      <c r="V463" s="1">
        <v>83642.64</v>
      </c>
      <c r="W463">
        <v>114.26</v>
      </c>
      <c r="X463" s="1">
        <v>193503.89</v>
      </c>
      <c r="Y463">
        <v>0.55300000000000005</v>
      </c>
      <c r="Z463">
        <v>0.22209999999999999</v>
      </c>
      <c r="AA463">
        <v>0.22489999999999999</v>
      </c>
      <c r="AB463">
        <v>0.44700000000000001</v>
      </c>
      <c r="AC463">
        <v>193.5</v>
      </c>
      <c r="AD463" s="1">
        <v>5131.4799999999996</v>
      </c>
      <c r="AE463">
        <v>380.51</v>
      </c>
      <c r="AF463" s="1">
        <v>179710.87</v>
      </c>
      <c r="AG463">
        <v>385</v>
      </c>
      <c r="AH463" s="1">
        <v>31557</v>
      </c>
      <c r="AI463" s="1">
        <v>49810</v>
      </c>
      <c r="AJ463">
        <v>27.7</v>
      </c>
      <c r="AK463">
        <v>26.1</v>
      </c>
      <c r="AL463">
        <v>26.36</v>
      </c>
      <c r="AM463">
        <v>3.4</v>
      </c>
      <c r="AN463">
        <v>0</v>
      </c>
      <c r="AO463">
        <v>0.95030000000000003</v>
      </c>
      <c r="AP463" s="1">
        <v>1536.28</v>
      </c>
      <c r="AQ463" s="1">
        <v>2295.86</v>
      </c>
      <c r="AR463" s="1">
        <v>7851.48</v>
      </c>
      <c r="AS463">
        <v>322.92</v>
      </c>
      <c r="AT463">
        <v>405.35</v>
      </c>
      <c r="AU463" s="1">
        <v>12411.89</v>
      </c>
      <c r="AV463" s="1">
        <v>7005.44</v>
      </c>
      <c r="AW463">
        <v>0.45140000000000002</v>
      </c>
      <c r="AX463" s="1">
        <v>4794.67</v>
      </c>
      <c r="AY463">
        <v>0.309</v>
      </c>
      <c r="AZ463" s="1">
        <v>1878.26</v>
      </c>
      <c r="BA463">
        <v>0.121</v>
      </c>
      <c r="BB463" s="1">
        <v>1840.03</v>
      </c>
      <c r="BC463">
        <v>0.1186</v>
      </c>
      <c r="BD463" s="1">
        <v>15518.4</v>
      </c>
      <c r="BE463" s="1">
        <v>5221.09</v>
      </c>
      <c r="BF463">
        <v>1.6982999999999999</v>
      </c>
      <c r="BG463">
        <v>0.50109999999999999</v>
      </c>
      <c r="BH463">
        <v>0.2084</v>
      </c>
      <c r="BI463">
        <v>0.19839999999999999</v>
      </c>
      <c r="BJ463">
        <v>2.8899999999999999E-2</v>
      </c>
      <c r="BK463">
        <v>6.3200000000000006E-2</v>
      </c>
    </row>
    <row r="464" spans="1:63" x14ac:dyDescent="0.25">
      <c r="A464" t="s">
        <v>464</v>
      </c>
      <c r="B464">
        <v>49213</v>
      </c>
      <c r="C464">
        <v>28</v>
      </c>
      <c r="D464">
        <v>43.85</v>
      </c>
      <c r="E464" s="1">
        <v>1227.72</v>
      </c>
      <c r="F464">
        <v>988.96</v>
      </c>
      <c r="G464">
        <v>5.1000000000000004E-3</v>
      </c>
      <c r="H464">
        <v>0</v>
      </c>
      <c r="I464">
        <v>1.8200000000000001E-2</v>
      </c>
      <c r="J464">
        <v>1E-3</v>
      </c>
      <c r="K464">
        <v>2.4299999999999999E-2</v>
      </c>
      <c r="L464">
        <v>0.92110000000000003</v>
      </c>
      <c r="M464">
        <v>3.04E-2</v>
      </c>
      <c r="N464">
        <v>0.27779999999999999</v>
      </c>
      <c r="O464">
        <v>6.1000000000000004E-3</v>
      </c>
      <c r="P464">
        <v>0.16539999999999999</v>
      </c>
      <c r="Q464" s="1">
        <v>58390.52</v>
      </c>
      <c r="R464">
        <v>0.23810000000000001</v>
      </c>
      <c r="S464">
        <v>0.22620000000000001</v>
      </c>
      <c r="T464">
        <v>0.53569999999999995</v>
      </c>
      <c r="U464">
        <v>12</v>
      </c>
      <c r="V464" s="1">
        <v>77494.23</v>
      </c>
      <c r="W464">
        <v>98.03</v>
      </c>
      <c r="X464" s="1">
        <v>187151.98</v>
      </c>
      <c r="Y464">
        <v>0.76890000000000003</v>
      </c>
      <c r="Z464">
        <v>8.7900000000000006E-2</v>
      </c>
      <c r="AA464">
        <v>0.1431</v>
      </c>
      <c r="AB464">
        <v>0.2311</v>
      </c>
      <c r="AC464">
        <v>187.15</v>
      </c>
      <c r="AD464" s="1">
        <v>7110.1</v>
      </c>
      <c r="AE464">
        <v>656.16</v>
      </c>
      <c r="AF464" s="1">
        <v>171998.64</v>
      </c>
      <c r="AG464">
        <v>360</v>
      </c>
      <c r="AH464" s="1">
        <v>40745</v>
      </c>
      <c r="AI464" s="1">
        <v>62627</v>
      </c>
      <c r="AJ464">
        <v>67.180000000000007</v>
      </c>
      <c r="AK464">
        <v>32.46</v>
      </c>
      <c r="AL464">
        <v>38.880000000000003</v>
      </c>
      <c r="AM464">
        <v>5.6</v>
      </c>
      <c r="AN464">
        <v>0</v>
      </c>
      <c r="AO464">
        <v>0.87209999999999999</v>
      </c>
      <c r="AP464" s="1">
        <v>1685.55</v>
      </c>
      <c r="AQ464" s="1">
        <v>2644.19</v>
      </c>
      <c r="AR464" s="1">
        <v>7620.57</v>
      </c>
      <c r="AS464">
        <v>727.41</v>
      </c>
      <c r="AT464">
        <v>405.78</v>
      </c>
      <c r="AU464" s="1">
        <v>13083.51</v>
      </c>
      <c r="AV464" s="1">
        <v>6006.39</v>
      </c>
      <c r="AW464">
        <v>0.39040000000000002</v>
      </c>
      <c r="AX464" s="1">
        <v>7216.85</v>
      </c>
      <c r="AY464">
        <v>0.46899999999999997</v>
      </c>
      <c r="AZ464" s="1">
        <v>1264.01</v>
      </c>
      <c r="BA464">
        <v>8.2199999999999995E-2</v>
      </c>
      <c r="BB464">
        <v>899.31</v>
      </c>
      <c r="BC464">
        <v>5.8400000000000001E-2</v>
      </c>
      <c r="BD464" s="1">
        <v>15386.56</v>
      </c>
      <c r="BE464" s="1">
        <v>2684.34</v>
      </c>
      <c r="BF464">
        <v>0.56100000000000005</v>
      </c>
      <c r="BG464">
        <v>0.50119999999999998</v>
      </c>
      <c r="BH464">
        <v>0.25340000000000001</v>
      </c>
      <c r="BI464">
        <v>0.18190000000000001</v>
      </c>
      <c r="BJ464">
        <v>4.1700000000000001E-2</v>
      </c>
      <c r="BK464">
        <v>2.1700000000000001E-2</v>
      </c>
    </row>
    <row r="465" spans="1:63" x14ac:dyDescent="0.25">
      <c r="A465" t="s">
        <v>465</v>
      </c>
      <c r="B465">
        <v>46144</v>
      </c>
      <c r="C465">
        <v>70</v>
      </c>
      <c r="D465">
        <v>39.340000000000003</v>
      </c>
      <c r="E465" s="1">
        <v>2753.64</v>
      </c>
      <c r="F465" s="1">
        <v>2564.0700000000002</v>
      </c>
      <c r="G465">
        <v>1.6000000000000001E-3</v>
      </c>
      <c r="H465">
        <v>0</v>
      </c>
      <c r="I465">
        <v>4.0000000000000002E-4</v>
      </c>
      <c r="J465">
        <v>1.6000000000000001E-3</v>
      </c>
      <c r="K465">
        <v>1.0500000000000001E-2</v>
      </c>
      <c r="L465">
        <v>0.96679999999999999</v>
      </c>
      <c r="M465">
        <v>1.9099999999999999E-2</v>
      </c>
      <c r="N465">
        <v>0.24399999999999999</v>
      </c>
      <c r="O465">
        <v>2E-3</v>
      </c>
      <c r="P465">
        <v>0.13500000000000001</v>
      </c>
      <c r="Q465" s="1">
        <v>67417.81</v>
      </c>
      <c r="R465">
        <v>5.0599999999999999E-2</v>
      </c>
      <c r="S465">
        <v>0.25319999999999998</v>
      </c>
      <c r="T465">
        <v>0.69620000000000004</v>
      </c>
      <c r="U465">
        <v>19</v>
      </c>
      <c r="V465" s="1">
        <v>93575.28</v>
      </c>
      <c r="W465">
        <v>137.53</v>
      </c>
      <c r="X465" s="1">
        <v>169501</v>
      </c>
      <c r="Y465">
        <v>0.87029999999999996</v>
      </c>
      <c r="Z465">
        <v>4.5199999999999997E-2</v>
      </c>
      <c r="AA465">
        <v>8.4500000000000006E-2</v>
      </c>
      <c r="AB465">
        <v>0.12970000000000001</v>
      </c>
      <c r="AC465">
        <v>169.5</v>
      </c>
      <c r="AD465" s="1">
        <v>4046.86</v>
      </c>
      <c r="AE465">
        <v>506.38</v>
      </c>
      <c r="AF465" s="1">
        <v>164478.97</v>
      </c>
      <c r="AG465">
        <v>323</v>
      </c>
      <c r="AH465" s="1">
        <v>44399</v>
      </c>
      <c r="AI465" s="1">
        <v>74558</v>
      </c>
      <c r="AJ465">
        <v>44.96</v>
      </c>
      <c r="AK465">
        <v>21.93</v>
      </c>
      <c r="AL465">
        <v>21.93</v>
      </c>
      <c r="AM465">
        <v>4.66</v>
      </c>
      <c r="AN465" s="1">
        <v>1807.79</v>
      </c>
      <c r="AO465">
        <v>0.89880000000000004</v>
      </c>
      <c r="AP465" s="1">
        <v>1246.0999999999999</v>
      </c>
      <c r="AQ465" s="1">
        <v>2224.88</v>
      </c>
      <c r="AR465" s="1">
        <v>6924.47</v>
      </c>
      <c r="AS465">
        <v>942.4</v>
      </c>
      <c r="AT465">
        <v>134.29</v>
      </c>
      <c r="AU465" s="1">
        <v>11472.14</v>
      </c>
      <c r="AV465" s="1">
        <v>5070.3500000000004</v>
      </c>
      <c r="AW465">
        <v>0.42980000000000002</v>
      </c>
      <c r="AX465" s="1">
        <v>5455.59</v>
      </c>
      <c r="AY465">
        <v>0.46239999999999998</v>
      </c>
      <c r="AZ465">
        <v>844.3</v>
      </c>
      <c r="BA465">
        <v>7.1599999999999997E-2</v>
      </c>
      <c r="BB465">
        <v>427.78</v>
      </c>
      <c r="BC465">
        <v>3.6299999999999999E-2</v>
      </c>
      <c r="BD465" s="1">
        <v>11798.02</v>
      </c>
      <c r="BE465" s="1">
        <v>3852.73</v>
      </c>
      <c r="BF465">
        <v>0.77480000000000004</v>
      </c>
      <c r="BG465">
        <v>0.61019999999999996</v>
      </c>
      <c r="BH465">
        <v>0.2392</v>
      </c>
      <c r="BI465">
        <v>0.11360000000000001</v>
      </c>
      <c r="BJ465">
        <v>2.87E-2</v>
      </c>
      <c r="BK465">
        <v>8.3000000000000001E-3</v>
      </c>
    </row>
    <row r="466" spans="1:63" x14ac:dyDescent="0.25">
      <c r="A466" t="s">
        <v>466</v>
      </c>
      <c r="B466">
        <v>45609</v>
      </c>
      <c r="C466">
        <v>26</v>
      </c>
      <c r="D466">
        <v>59.91</v>
      </c>
      <c r="E466" s="1">
        <v>1557.67</v>
      </c>
      <c r="F466" s="1">
        <v>1598.56</v>
      </c>
      <c r="G466">
        <v>1.2500000000000001E-2</v>
      </c>
      <c r="H466">
        <v>0</v>
      </c>
      <c r="I466">
        <v>2.9399999999999999E-2</v>
      </c>
      <c r="J466">
        <v>5.9999999999999995E-4</v>
      </c>
      <c r="K466">
        <v>0.1421</v>
      </c>
      <c r="L466">
        <v>0.73650000000000004</v>
      </c>
      <c r="M466">
        <v>7.8799999999999995E-2</v>
      </c>
      <c r="N466">
        <v>0.45900000000000002</v>
      </c>
      <c r="O466">
        <v>6.1000000000000004E-3</v>
      </c>
      <c r="P466">
        <v>0.1285</v>
      </c>
      <c r="Q466" s="1">
        <v>76092.67</v>
      </c>
      <c r="R466">
        <v>0.1226</v>
      </c>
      <c r="S466">
        <v>7.5499999999999998E-2</v>
      </c>
      <c r="T466">
        <v>0.80189999999999995</v>
      </c>
      <c r="U466">
        <v>12</v>
      </c>
      <c r="V466" s="1">
        <v>90528.2</v>
      </c>
      <c r="W466">
        <v>121.03</v>
      </c>
      <c r="X466" s="1">
        <v>255090.47</v>
      </c>
      <c r="Y466">
        <v>0.53849999999999998</v>
      </c>
      <c r="Z466">
        <v>0.41920000000000002</v>
      </c>
      <c r="AA466">
        <v>4.2299999999999997E-2</v>
      </c>
      <c r="AB466">
        <v>0.46150000000000002</v>
      </c>
      <c r="AC466">
        <v>255.09</v>
      </c>
      <c r="AD466" s="1">
        <v>10759.21</v>
      </c>
      <c r="AE466">
        <v>652.95000000000005</v>
      </c>
      <c r="AF466" s="1">
        <v>242032.43</v>
      </c>
      <c r="AG466">
        <v>523</v>
      </c>
      <c r="AH466" s="1">
        <v>38229</v>
      </c>
      <c r="AI466" s="1">
        <v>72521</v>
      </c>
      <c r="AJ466">
        <v>60.4</v>
      </c>
      <c r="AK466">
        <v>36.479999999999997</v>
      </c>
      <c r="AL466">
        <v>47.66</v>
      </c>
      <c r="AM466">
        <v>5.5</v>
      </c>
      <c r="AN466">
        <v>0</v>
      </c>
      <c r="AO466">
        <v>0.65400000000000003</v>
      </c>
      <c r="AP466" s="1">
        <v>2319.88</v>
      </c>
      <c r="AQ466" s="1">
        <v>1984.53</v>
      </c>
      <c r="AR466" s="1">
        <v>8691.09</v>
      </c>
      <c r="AS466" s="1">
        <v>1231.9000000000001</v>
      </c>
      <c r="AT466">
        <v>421.83</v>
      </c>
      <c r="AU466" s="1">
        <v>14649.24</v>
      </c>
      <c r="AV466" s="1">
        <v>4502.53</v>
      </c>
      <c r="AW466">
        <v>0.2356</v>
      </c>
      <c r="AX466" s="1">
        <v>11177.04</v>
      </c>
      <c r="AY466">
        <v>0.58499999999999996</v>
      </c>
      <c r="AZ466" s="1">
        <v>2516.71</v>
      </c>
      <c r="BA466">
        <v>0.13170000000000001</v>
      </c>
      <c r="BB466">
        <v>911.39</v>
      </c>
      <c r="BC466">
        <v>4.7699999999999999E-2</v>
      </c>
      <c r="BD466" s="1">
        <v>19107.669999999998</v>
      </c>
      <c r="BE466" s="1">
        <v>2607.11</v>
      </c>
      <c r="BF466">
        <v>0.3548</v>
      </c>
      <c r="BG466">
        <v>0.55589999999999995</v>
      </c>
      <c r="BH466">
        <v>0.2283</v>
      </c>
      <c r="BI466">
        <v>0.1497</v>
      </c>
      <c r="BJ466">
        <v>4.7100000000000003E-2</v>
      </c>
      <c r="BK466">
        <v>1.9E-2</v>
      </c>
    </row>
    <row r="467" spans="1:63" x14ac:dyDescent="0.25">
      <c r="A467" t="s">
        <v>467</v>
      </c>
      <c r="B467">
        <v>49817</v>
      </c>
      <c r="C467">
        <v>22</v>
      </c>
      <c r="D467">
        <v>16.11</v>
      </c>
      <c r="E467">
        <v>354.45</v>
      </c>
      <c r="F467">
        <v>398.15</v>
      </c>
      <c r="G467">
        <v>1.7600000000000001E-2</v>
      </c>
      <c r="H467">
        <v>0</v>
      </c>
      <c r="I467">
        <v>7.4999999999999997E-3</v>
      </c>
      <c r="J467">
        <v>0</v>
      </c>
      <c r="K467">
        <v>0</v>
      </c>
      <c r="L467">
        <v>0.95979999999999999</v>
      </c>
      <c r="M467">
        <v>1.5100000000000001E-2</v>
      </c>
      <c r="N467">
        <v>5.5500000000000001E-2</v>
      </c>
      <c r="O467">
        <v>0</v>
      </c>
      <c r="P467">
        <v>9.3200000000000005E-2</v>
      </c>
      <c r="Q467" s="1">
        <v>60495.839999999997</v>
      </c>
      <c r="R467">
        <v>9.3799999999999994E-2</v>
      </c>
      <c r="S467">
        <v>0.15629999999999999</v>
      </c>
      <c r="T467">
        <v>0.75</v>
      </c>
      <c r="U467">
        <v>5</v>
      </c>
      <c r="V467" s="1">
        <v>59725.4</v>
      </c>
      <c r="W467">
        <v>68.34</v>
      </c>
      <c r="X467" s="1">
        <v>163986.82</v>
      </c>
      <c r="Y467">
        <v>0.81789999999999996</v>
      </c>
      <c r="Z467">
        <v>0.1061</v>
      </c>
      <c r="AA467">
        <v>7.5999999999999998E-2</v>
      </c>
      <c r="AB467">
        <v>0.18210000000000001</v>
      </c>
      <c r="AC467">
        <v>163.99</v>
      </c>
      <c r="AD467" s="1">
        <v>4255.84</v>
      </c>
      <c r="AE467">
        <v>510.46</v>
      </c>
      <c r="AF467" s="1">
        <v>136098.32999999999</v>
      </c>
      <c r="AG467">
        <v>198</v>
      </c>
      <c r="AH467" s="1">
        <v>43809</v>
      </c>
      <c r="AI467" s="1">
        <v>77628</v>
      </c>
      <c r="AJ467">
        <v>40.29</v>
      </c>
      <c r="AK467">
        <v>23.45</v>
      </c>
      <c r="AL467">
        <v>34.96</v>
      </c>
      <c r="AM467">
        <v>5.8</v>
      </c>
      <c r="AN467" s="1">
        <v>1282.03</v>
      </c>
      <c r="AO467">
        <v>0.91859999999999997</v>
      </c>
      <c r="AP467" s="1">
        <v>1855.56</v>
      </c>
      <c r="AQ467" s="1">
        <v>1765.28</v>
      </c>
      <c r="AR467" s="1">
        <v>8537.7099999999991</v>
      </c>
      <c r="AS467">
        <v>258.83</v>
      </c>
      <c r="AT467">
        <v>92.37</v>
      </c>
      <c r="AU467" s="1">
        <v>12509.76</v>
      </c>
      <c r="AV467" s="1">
        <v>6907.84</v>
      </c>
      <c r="AW467">
        <v>0.51080000000000003</v>
      </c>
      <c r="AX467" s="1">
        <v>4023.85</v>
      </c>
      <c r="AY467">
        <v>0.29749999999999999</v>
      </c>
      <c r="AZ467" s="1">
        <v>1976.57</v>
      </c>
      <c r="BA467">
        <v>0.1462</v>
      </c>
      <c r="BB467">
        <v>615.99</v>
      </c>
      <c r="BC467">
        <v>4.5499999999999999E-2</v>
      </c>
      <c r="BD467" s="1">
        <v>13524.25</v>
      </c>
      <c r="BE467" s="1">
        <v>7944.8</v>
      </c>
      <c r="BF467">
        <v>1.9781</v>
      </c>
      <c r="BG467">
        <v>0.57840000000000003</v>
      </c>
      <c r="BH467">
        <v>0.30570000000000003</v>
      </c>
      <c r="BI467">
        <v>7.5800000000000006E-2</v>
      </c>
      <c r="BJ467">
        <v>2.7099999999999999E-2</v>
      </c>
      <c r="BK467">
        <v>1.2999999999999999E-2</v>
      </c>
    </row>
    <row r="468" spans="1:63" x14ac:dyDescent="0.25">
      <c r="A468" t="s">
        <v>468</v>
      </c>
      <c r="B468">
        <v>44735</v>
      </c>
      <c r="C468">
        <v>18</v>
      </c>
      <c r="D468">
        <v>121.98</v>
      </c>
      <c r="E468" s="1">
        <v>2195.59</v>
      </c>
      <c r="F468" s="1">
        <v>1911.03</v>
      </c>
      <c r="G468">
        <v>4.7000000000000002E-3</v>
      </c>
      <c r="H468">
        <v>0</v>
      </c>
      <c r="I468">
        <v>7.3000000000000001E-3</v>
      </c>
      <c r="J468">
        <v>0</v>
      </c>
      <c r="K468">
        <v>6.59E-2</v>
      </c>
      <c r="L468">
        <v>0.88329999999999997</v>
      </c>
      <c r="M468">
        <v>3.8699999999999998E-2</v>
      </c>
      <c r="N468">
        <v>0.64280000000000004</v>
      </c>
      <c r="O468">
        <v>3.4000000000000002E-2</v>
      </c>
      <c r="P468">
        <v>0.11840000000000001</v>
      </c>
      <c r="Q468" s="1">
        <v>57889.25</v>
      </c>
      <c r="R468">
        <v>0.1719</v>
      </c>
      <c r="S468">
        <v>0.1875</v>
      </c>
      <c r="T468">
        <v>0.64059999999999995</v>
      </c>
      <c r="U468">
        <v>20</v>
      </c>
      <c r="V468" s="1">
        <v>66824.740000000005</v>
      </c>
      <c r="W468">
        <v>108.35</v>
      </c>
      <c r="X468" s="1">
        <v>158039.45000000001</v>
      </c>
      <c r="Y468">
        <v>0.69040000000000001</v>
      </c>
      <c r="Z468">
        <v>0.23569999999999999</v>
      </c>
      <c r="AA468">
        <v>7.3899999999999993E-2</v>
      </c>
      <c r="AB468">
        <v>0.30959999999999999</v>
      </c>
      <c r="AC468">
        <v>158.04</v>
      </c>
      <c r="AD468" s="1">
        <v>5041.62</v>
      </c>
      <c r="AE468">
        <v>586.42999999999995</v>
      </c>
      <c r="AF468" s="1">
        <v>138360.81</v>
      </c>
      <c r="AG468">
        <v>205</v>
      </c>
      <c r="AH468" s="1">
        <v>31085</v>
      </c>
      <c r="AI468" s="1">
        <v>49211</v>
      </c>
      <c r="AJ468">
        <v>47.35</v>
      </c>
      <c r="AK468">
        <v>30.36</v>
      </c>
      <c r="AL468">
        <v>31.57</v>
      </c>
      <c r="AM468">
        <v>3.2</v>
      </c>
      <c r="AN468">
        <v>0.27</v>
      </c>
      <c r="AO468">
        <v>1.0003</v>
      </c>
      <c r="AP468" s="1">
        <v>1524.55</v>
      </c>
      <c r="AQ468" s="1">
        <v>1517.9</v>
      </c>
      <c r="AR468" s="1">
        <v>6786.08</v>
      </c>
      <c r="AS468">
        <v>793.96</v>
      </c>
      <c r="AT468">
        <v>246.41</v>
      </c>
      <c r="AU468" s="1">
        <v>10868.9</v>
      </c>
      <c r="AV468" s="1">
        <v>5973.73</v>
      </c>
      <c r="AW468">
        <v>0.44290000000000002</v>
      </c>
      <c r="AX468" s="1">
        <v>5117.22</v>
      </c>
      <c r="AY468">
        <v>0.37940000000000002</v>
      </c>
      <c r="AZ468">
        <v>556.97</v>
      </c>
      <c r="BA468">
        <v>4.1300000000000003E-2</v>
      </c>
      <c r="BB468" s="1">
        <v>1839.43</v>
      </c>
      <c r="BC468">
        <v>0.13639999999999999</v>
      </c>
      <c r="BD468" s="1">
        <v>13487.35</v>
      </c>
      <c r="BE468" s="1">
        <v>3358.03</v>
      </c>
      <c r="BF468">
        <v>1.0736000000000001</v>
      </c>
      <c r="BG468">
        <v>0.57069999999999999</v>
      </c>
      <c r="BH468">
        <v>0.24529999999999999</v>
      </c>
      <c r="BI468">
        <v>0.14410000000000001</v>
      </c>
      <c r="BJ468">
        <v>2.0799999999999999E-2</v>
      </c>
      <c r="BK468">
        <v>1.9099999999999999E-2</v>
      </c>
    </row>
    <row r="469" spans="1:63" x14ac:dyDescent="0.25">
      <c r="A469" t="s">
        <v>469</v>
      </c>
      <c r="B469">
        <v>44743</v>
      </c>
      <c r="C469">
        <v>10</v>
      </c>
      <c r="D469">
        <v>375.38</v>
      </c>
      <c r="E469" s="1">
        <v>3753.82</v>
      </c>
      <c r="F469" s="1">
        <v>3049.16</v>
      </c>
      <c r="G469">
        <v>3.0000000000000001E-3</v>
      </c>
      <c r="H469">
        <v>2.9999999999999997E-4</v>
      </c>
      <c r="I469">
        <v>0.34910000000000002</v>
      </c>
      <c r="J469">
        <v>1.6000000000000001E-3</v>
      </c>
      <c r="K469">
        <v>6.2300000000000001E-2</v>
      </c>
      <c r="L469">
        <v>0.35499999999999998</v>
      </c>
      <c r="M469">
        <v>0.22869999999999999</v>
      </c>
      <c r="N469">
        <v>0.98</v>
      </c>
      <c r="O469">
        <v>7.4000000000000003E-3</v>
      </c>
      <c r="P469">
        <v>0.15090000000000001</v>
      </c>
      <c r="Q469" s="1">
        <v>72256.160000000003</v>
      </c>
      <c r="R469">
        <v>0.16020000000000001</v>
      </c>
      <c r="S469">
        <v>0.15579999999999999</v>
      </c>
      <c r="T469">
        <v>0.68400000000000005</v>
      </c>
      <c r="U469">
        <v>31</v>
      </c>
      <c r="V469" s="1">
        <v>94161.77</v>
      </c>
      <c r="W469">
        <v>120.36</v>
      </c>
      <c r="X469" s="1">
        <v>126437.33</v>
      </c>
      <c r="Y469">
        <v>0.63560000000000005</v>
      </c>
      <c r="Z469">
        <v>0.309</v>
      </c>
      <c r="AA469">
        <v>5.5399999999999998E-2</v>
      </c>
      <c r="AB469">
        <v>0.3644</v>
      </c>
      <c r="AC469">
        <v>126.44</v>
      </c>
      <c r="AD469" s="1">
        <v>5989.25</v>
      </c>
      <c r="AE469">
        <v>568.45000000000005</v>
      </c>
      <c r="AF469" s="1">
        <v>112630.41</v>
      </c>
      <c r="AG469">
        <v>109</v>
      </c>
      <c r="AH469" s="1">
        <v>24615</v>
      </c>
      <c r="AI469" s="1">
        <v>39825</v>
      </c>
      <c r="AJ469">
        <v>80</v>
      </c>
      <c r="AK469">
        <v>42.16</v>
      </c>
      <c r="AL469">
        <v>52.23</v>
      </c>
      <c r="AM469">
        <v>3.45</v>
      </c>
      <c r="AN469">
        <v>0</v>
      </c>
      <c r="AO469">
        <v>1.7704</v>
      </c>
      <c r="AP469" s="1">
        <v>2120.67</v>
      </c>
      <c r="AQ469" s="1">
        <v>2147.04</v>
      </c>
      <c r="AR469" s="1">
        <v>9044.39</v>
      </c>
      <c r="AS469" s="1">
        <v>1185.94</v>
      </c>
      <c r="AT469">
        <v>530.64</v>
      </c>
      <c r="AU469" s="1">
        <v>15028.68</v>
      </c>
      <c r="AV469" s="1">
        <v>8814.09</v>
      </c>
      <c r="AW469">
        <v>0.43230000000000002</v>
      </c>
      <c r="AX469" s="1">
        <v>6582.72</v>
      </c>
      <c r="AY469">
        <v>0.32290000000000002</v>
      </c>
      <c r="AZ469" s="1">
        <v>1604.65</v>
      </c>
      <c r="BA469">
        <v>7.8700000000000006E-2</v>
      </c>
      <c r="BB469" s="1">
        <v>3385.15</v>
      </c>
      <c r="BC469">
        <v>0.16600000000000001</v>
      </c>
      <c r="BD469" s="1">
        <v>20386.61</v>
      </c>
      <c r="BE469" s="1">
        <v>4671.17</v>
      </c>
      <c r="BF469">
        <v>2.2035</v>
      </c>
      <c r="BG469">
        <v>0.58730000000000004</v>
      </c>
      <c r="BH469">
        <v>0.22559999999999999</v>
      </c>
      <c r="BI469">
        <v>0.14419999999999999</v>
      </c>
      <c r="BJ469">
        <v>2.3300000000000001E-2</v>
      </c>
      <c r="BK469">
        <v>1.9699999999999999E-2</v>
      </c>
    </row>
    <row r="470" spans="1:63" x14ac:dyDescent="0.25">
      <c r="A470" t="s">
        <v>470</v>
      </c>
      <c r="B470">
        <v>49940</v>
      </c>
      <c r="C470">
        <v>73</v>
      </c>
      <c r="D470">
        <v>17.32</v>
      </c>
      <c r="E470" s="1">
        <v>1264.69</v>
      </c>
      <c r="F470" s="1">
        <v>1276.3499999999999</v>
      </c>
      <c r="G470">
        <v>0</v>
      </c>
      <c r="H470">
        <v>0</v>
      </c>
      <c r="I470">
        <v>8.6E-3</v>
      </c>
      <c r="J470">
        <v>0</v>
      </c>
      <c r="K470">
        <v>1.49E-2</v>
      </c>
      <c r="L470">
        <v>0.95140000000000002</v>
      </c>
      <c r="M470">
        <v>2.5100000000000001E-2</v>
      </c>
      <c r="N470">
        <v>0.45</v>
      </c>
      <c r="O470">
        <v>1.9E-3</v>
      </c>
      <c r="P470">
        <v>0.15459999999999999</v>
      </c>
      <c r="Q470" s="1">
        <v>57905.89</v>
      </c>
      <c r="R470">
        <v>0.10199999999999999</v>
      </c>
      <c r="S470">
        <v>0.32650000000000001</v>
      </c>
      <c r="T470">
        <v>0.57140000000000002</v>
      </c>
      <c r="U470">
        <v>10</v>
      </c>
      <c r="V470" s="1">
        <v>92588.28</v>
      </c>
      <c r="W470">
        <v>125.99</v>
      </c>
      <c r="X470" s="1">
        <v>182318.67</v>
      </c>
      <c r="Y470">
        <v>0.5968</v>
      </c>
      <c r="Z470">
        <v>8.5599999999999996E-2</v>
      </c>
      <c r="AA470">
        <v>0.31759999999999999</v>
      </c>
      <c r="AB470">
        <v>0.4032</v>
      </c>
      <c r="AC470">
        <v>182.32</v>
      </c>
      <c r="AD470" s="1">
        <v>5365.12</v>
      </c>
      <c r="AE470">
        <v>469.33</v>
      </c>
      <c r="AF470" s="1">
        <v>134912.01</v>
      </c>
      <c r="AG470">
        <v>189</v>
      </c>
      <c r="AH470" s="1">
        <v>33542</v>
      </c>
      <c r="AI470" s="1">
        <v>50927</v>
      </c>
      <c r="AJ470">
        <v>40.380000000000003</v>
      </c>
      <c r="AK470">
        <v>23.63</v>
      </c>
      <c r="AL470">
        <v>29.18</v>
      </c>
      <c r="AM470">
        <v>4.8</v>
      </c>
      <c r="AN470">
        <v>0</v>
      </c>
      <c r="AO470">
        <v>0.79530000000000001</v>
      </c>
      <c r="AP470" s="1">
        <v>1975.32</v>
      </c>
      <c r="AQ470" s="1">
        <v>3244.59</v>
      </c>
      <c r="AR470" s="1">
        <v>7399.72</v>
      </c>
      <c r="AS470" s="1">
        <v>1244.27</v>
      </c>
      <c r="AT470">
        <v>189.4</v>
      </c>
      <c r="AU470" s="1">
        <v>14053.29</v>
      </c>
      <c r="AV470" s="1">
        <v>8956.94</v>
      </c>
      <c r="AW470">
        <v>0.53900000000000003</v>
      </c>
      <c r="AX470" s="1">
        <v>4402.96</v>
      </c>
      <c r="AY470">
        <v>0.26500000000000001</v>
      </c>
      <c r="AZ470" s="1">
        <v>1145.8800000000001</v>
      </c>
      <c r="BA470">
        <v>6.9000000000000006E-2</v>
      </c>
      <c r="BB470" s="1">
        <v>2111.1799999999998</v>
      </c>
      <c r="BC470">
        <v>0.127</v>
      </c>
      <c r="BD470" s="1">
        <v>16616.96</v>
      </c>
      <c r="BE470" s="1">
        <v>7723.89</v>
      </c>
      <c r="BF470">
        <v>2.8330000000000002</v>
      </c>
      <c r="BG470">
        <v>0.48980000000000001</v>
      </c>
      <c r="BH470">
        <v>0.2218</v>
      </c>
      <c r="BI470">
        <v>0.2046</v>
      </c>
      <c r="BJ470">
        <v>6.13E-2</v>
      </c>
      <c r="BK470">
        <v>2.24E-2</v>
      </c>
    </row>
    <row r="471" spans="1:63" x14ac:dyDescent="0.25">
      <c r="A471" t="s">
        <v>471</v>
      </c>
      <c r="B471">
        <v>49130</v>
      </c>
      <c r="C471">
        <v>144</v>
      </c>
      <c r="D471">
        <v>9.91</v>
      </c>
      <c r="E471" s="1">
        <v>1427.47</v>
      </c>
      <c r="F471" s="1">
        <v>1193.49</v>
      </c>
      <c r="G471">
        <v>8.0000000000000004E-4</v>
      </c>
      <c r="H471">
        <v>0</v>
      </c>
      <c r="I471">
        <v>5.8999999999999999E-3</v>
      </c>
      <c r="J471">
        <v>0</v>
      </c>
      <c r="K471">
        <v>1.26E-2</v>
      </c>
      <c r="L471">
        <v>0.95899999999999996</v>
      </c>
      <c r="M471">
        <v>2.18E-2</v>
      </c>
      <c r="N471">
        <v>0.98380000000000001</v>
      </c>
      <c r="O471">
        <v>0</v>
      </c>
      <c r="P471">
        <v>0.18410000000000001</v>
      </c>
      <c r="Q471" s="1">
        <v>66991.12</v>
      </c>
      <c r="R471">
        <v>7.5899999999999995E-2</v>
      </c>
      <c r="S471">
        <v>0.18990000000000001</v>
      </c>
      <c r="T471">
        <v>0.73419999999999996</v>
      </c>
      <c r="U471">
        <v>11</v>
      </c>
      <c r="V471" s="1">
        <v>82191.27</v>
      </c>
      <c r="W471">
        <v>121.61</v>
      </c>
      <c r="X471" s="1">
        <v>133959.15</v>
      </c>
      <c r="Y471">
        <v>0.55920000000000003</v>
      </c>
      <c r="Z471">
        <v>8.3699999999999997E-2</v>
      </c>
      <c r="AA471">
        <v>0.35709999999999997</v>
      </c>
      <c r="AB471">
        <v>0.44080000000000003</v>
      </c>
      <c r="AC471">
        <v>133.96</v>
      </c>
      <c r="AD471" s="1">
        <v>3129.87</v>
      </c>
      <c r="AE471">
        <v>227.77</v>
      </c>
      <c r="AF471" s="1">
        <v>127367.9</v>
      </c>
      <c r="AG471">
        <v>151</v>
      </c>
      <c r="AH471" s="1">
        <v>31775</v>
      </c>
      <c r="AI471" s="1">
        <v>46763</v>
      </c>
      <c r="AJ471">
        <v>26.1</v>
      </c>
      <c r="AK471">
        <v>21.6</v>
      </c>
      <c r="AL471">
        <v>23.48</v>
      </c>
      <c r="AM471">
        <v>3.6</v>
      </c>
      <c r="AN471">
        <v>0</v>
      </c>
      <c r="AO471">
        <v>0.79200000000000004</v>
      </c>
      <c r="AP471" s="1">
        <v>1621.09</v>
      </c>
      <c r="AQ471" s="1">
        <v>2889.46</v>
      </c>
      <c r="AR471" s="1">
        <v>7563.07</v>
      </c>
      <c r="AS471">
        <v>789.52</v>
      </c>
      <c r="AT471">
        <v>258.27999999999997</v>
      </c>
      <c r="AU471" s="1">
        <v>13121.42</v>
      </c>
      <c r="AV471" s="1">
        <v>9625.9</v>
      </c>
      <c r="AW471">
        <v>0.6139</v>
      </c>
      <c r="AX471" s="1">
        <v>2874.64</v>
      </c>
      <c r="AY471">
        <v>0.18329999999999999</v>
      </c>
      <c r="AZ471">
        <v>813.83</v>
      </c>
      <c r="BA471">
        <v>5.1900000000000002E-2</v>
      </c>
      <c r="BB471" s="1">
        <v>2364.39</v>
      </c>
      <c r="BC471">
        <v>0.15079999999999999</v>
      </c>
      <c r="BD471" s="1">
        <v>15678.76</v>
      </c>
      <c r="BE471" s="1">
        <v>7273.74</v>
      </c>
      <c r="BF471">
        <v>3.4906999999999999</v>
      </c>
      <c r="BG471">
        <v>0.54679999999999995</v>
      </c>
      <c r="BH471">
        <v>0.2263</v>
      </c>
      <c r="BI471">
        <v>0.188</v>
      </c>
      <c r="BJ471">
        <v>2.69E-2</v>
      </c>
      <c r="BK471">
        <v>1.1900000000000001E-2</v>
      </c>
    </row>
    <row r="472" spans="1:63" x14ac:dyDescent="0.25">
      <c r="A472" t="s">
        <v>472</v>
      </c>
      <c r="B472">
        <v>48355</v>
      </c>
      <c r="C472">
        <v>2</v>
      </c>
      <c r="D472">
        <v>241.88</v>
      </c>
      <c r="E472">
        <v>483.76</v>
      </c>
      <c r="F472">
        <v>383.17</v>
      </c>
      <c r="G472">
        <v>7.7999999999999996E-3</v>
      </c>
      <c r="H472">
        <v>0</v>
      </c>
      <c r="I472">
        <v>1.2999999999999999E-2</v>
      </c>
      <c r="J472">
        <v>0</v>
      </c>
      <c r="K472">
        <v>2.5999999999999999E-2</v>
      </c>
      <c r="L472">
        <v>0.92449999999999999</v>
      </c>
      <c r="M472">
        <v>2.86E-2</v>
      </c>
      <c r="N472">
        <v>0.98640000000000005</v>
      </c>
      <c r="O472">
        <v>5.1999999999999998E-3</v>
      </c>
      <c r="P472">
        <v>0.21959999999999999</v>
      </c>
      <c r="Q472" s="1">
        <v>58083.79</v>
      </c>
      <c r="R472">
        <v>6.4500000000000002E-2</v>
      </c>
      <c r="S472">
        <v>0.129</v>
      </c>
      <c r="T472">
        <v>0.80649999999999999</v>
      </c>
      <c r="U472">
        <v>5</v>
      </c>
      <c r="V472" s="1">
        <v>81825.600000000006</v>
      </c>
      <c r="W472">
        <v>92.46</v>
      </c>
      <c r="X472" s="1">
        <v>108110.01</v>
      </c>
      <c r="Y472">
        <v>0.65400000000000003</v>
      </c>
      <c r="Z472">
        <v>0.27579999999999999</v>
      </c>
      <c r="AA472">
        <v>7.0099999999999996E-2</v>
      </c>
      <c r="AB472">
        <v>0.34599999999999997</v>
      </c>
      <c r="AC472">
        <v>108.11</v>
      </c>
      <c r="AD472" s="1">
        <v>3077.54</v>
      </c>
      <c r="AE472">
        <v>324.13</v>
      </c>
      <c r="AF472" s="1">
        <v>93211.59</v>
      </c>
      <c r="AG472">
        <v>66</v>
      </c>
      <c r="AH472" s="1">
        <v>28762</v>
      </c>
      <c r="AI472" s="1">
        <v>40359</v>
      </c>
      <c r="AJ472">
        <v>53.8</v>
      </c>
      <c r="AK472">
        <v>22.41</v>
      </c>
      <c r="AL472">
        <v>36.39</v>
      </c>
      <c r="AM472">
        <v>5</v>
      </c>
      <c r="AN472" s="1">
        <v>1062.43</v>
      </c>
      <c r="AO472">
        <v>1.0175000000000001</v>
      </c>
      <c r="AP472" s="1">
        <v>3230.66</v>
      </c>
      <c r="AQ472" s="1">
        <v>3795.82</v>
      </c>
      <c r="AR472" s="1">
        <v>9291.76</v>
      </c>
      <c r="AS472" s="1">
        <v>1147.72</v>
      </c>
      <c r="AT472">
        <v>729.1</v>
      </c>
      <c r="AU472" s="1">
        <v>18195.060000000001</v>
      </c>
      <c r="AV472" s="1">
        <v>15408.8</v>
      </c>
      <c r="AW472">
        <v>0.59250000000000003</v>
      </c>
      <c r="AX472" s="1">
        <v>4664.76</v>
      </c>
      <c r="AY472">
        <v>0.1794</v>
      </c>
      <c r="AZ472" s="1">
        <v>2660.41</v>
      </c>
      <c r="BA472">
        <v>0.1023</v>
      </c>
      <c r="BB472" s="1">
        <v>3272.03</v>
      </c>
      <c r="BC472">
        <v>0.1258</v>
      </c>
      <c r="BD472" s="1">
        <v>26006</v>
      </c>
      <c r="BE472" s="1">
        <v>10245.25</v>
      </c>
      <c r="BF472">
        <v>4.4458000000000002</v>
      </c>
      <c r="BG472">
        <v>0.50390000000000001</v>
      </c>
      <c r="BH472">
        <v>0.25829999999999997</v>
      </c>
      <c r="BI472">
        <v>0.16950000000000001</v>
      </c>
      <c r="BJ472">
        <v>4.36E-2</v>
      </c>
      <c r="BK472">
        <v>2.46E-2</v>
      </c>
    </row>
    <row r="473" spans="1:63" x14ac:dyDescent="0.25">
      <c r="A473" t="s">
        <v>473</v>
      </c>
      <c r="B473">
        <v>49684</v>
      </c>
      <c r="C473">
        <v>156</v>
      </c>
      <c r="D473">
        <v>5.14</v>
      </c>
      <c r="E473">
        <v>802.4</v>
      </c>
      <c r="F473">
        <v>829.25</v>
      </c>
      <c r="G473">
        <v>0</v>
      </c>
      <c r="H473">
        <v>0</v>
      </c>
      <c r="I473">
        <v>0</v>
      </c>
      <c r="J473">
        <v>2.3999999999999998E-3</v>
      </c>
      <c r="K473">
        <v>2.53E-2</v>
      </c>
      <c r="L473">
        <v>0.94930000000000003</v>
      </c>
      <c r="M473">
        <v>2.29E-2</v>
      </c>
      <c r="N473">
        <v>0.24970000000000001</v>
      </c>
      <c r="O473">
        <v>0</v>
      </c>
      <c r="P473">
        <v>0.1439</v>
      </c>
      <c r="Q473" s="1">
        <v>64783.56</v>
      </c>
      <c r="R473">
        <v>9.6799999999999997E-2</v>
      </c>
      <c r="S473">
        <v>0.19350000000000001</v>
      </c>
      <c r="T473">
        <v>0.7097</v>
      </c>
      <c r="U473">
        <v>5</v>
      </c>
      <c r="V473" s="1">
        <v>99951.2</v>
      </c>
      <c r="W473">
        <v>155.55000000000001</v>
      </c>
      <c r="X473" s="1">
        <v>185148.67</v>
      </c>
      <c r="Y473">
        <v>0.84660000000000002</v>
      </c>
      <c r="Z473">
        <v>4.1000000000000002E-2</v>
      </c>
      <c r="AA473">
        <v>0.1125</v>
      </c>
      <c r="AB473">
        <v>0.15340000000000001</v>
      </c>
      <c r="AC473">
        <v>185.15</v>
      </c>
      <c r="AD473" s="1">
        <v>4942.6400000000003</v>
      </c>
      <c r="AE473">
        <v>624.96</v>
      </c>
      <c r="AF473" s="1">
        <v>200730.87</v>
      </c>
      <c r="AG473">
        <v>453</v>
      </c>
      <c r="AH473" s="1">
        <v>35014</v>
      </c>
      <c r="AI473" s="1">
        <v>53791</v>
      </c>
      <c r="AJ473">
        <v>31.9</v>
      </c>
      <c r="AK473">
        <v>26.23</v>
      </c>
      <c r="AL473">
        <v>22.11</v>
      </c>
      <c r="AM473">
        <v>4.0999999999999996</v>
      </c>
      <c r="AN473" s="1">
        <v>1523.4</v>
      </c>
      <c r="AO473">
        <v>1.7057</v>
      </c>
      <c r="AP473" s="1">
        <v>2024.16</v>
      </c>
      <c r="AQ473" s="1">
        <v>2255.8200000000002</v>
      </c>
      <c r="AR473" s="1">
        <v>7606.02</v>
      </c>
      <c r="AS473">
        <v>331.15</v>
      </c>
      <c r="AT473">
        <v>177.15</v>
      </c>
      <c r="AU473" s="1">
        <v>12394.3</v>
      </c>
      <c r="AV473" s="1">
        <v>6471.12</v>
      </c>
      <c r="AW473">
        <v>0.42409999999999998</v>
      </c>
      <c r="AX473" s="1">
        <v>5692.49</v>
      </c>
      <c r="AY473">
        <v>0.37309999999999999</v>
      </c>
      <c r="AZ473" s="1">
        <v>1874.49</v>
      </c>
      <c r="BA473">
        <v>0.12280000000000001</v>
      </c>
      <c r="BB473" s="1">
        <v>1220.31</v>
      </c>
      <c r="BC473">
        <v>0.08</v>
      </c>
      <c r="BD473" s="1">
        <v>15258.41</v>
      </c>
      <c r="BE473" s="1">
        <v>6146.38</v>
      </c>
      <c r="BF473">
        <v>1.9802999999999999</v>
      </c>
      <c r="BG473">
        <v>0.58530000000000004</v>
      </c>
      <c r="BH473">
        <v>0.22239999999999999</v>
      </c>
      <c r="BI473">
        <v>0.14510000000000001</v>
      </c>
      <c r="BJ473">
        <v>2.6800000000000001E-2</v>
      </c>
      <c r="BK473">
        <v>2.0500000000000001E-2</v>
      </c>
    </row>
    <row r="474" spans="1:63" x14ac:dyDescent="0.25">
      <c r="A474" t="s">
        <v>474</v>
      </c>
      <c r="B474">
        <v>46003</v>
      </c>
      <c r="C474">
        <v>22</v>
      </c>
      <c r="D474">
        <v>28.1</v>
      </c>
      <c r="E474">
        <v>618.11</v>
      </c>
      <c r="F474">
        <v>726.12</v>
      </c>
      <c r="G474">
        <v>2.8E-3</v>
      </c>
      <c r="H474">
        <v>0</v>
      </c>
      <c r="I474">
        <v>4.1000000000000003E-3</v>
      </c>
      <c r="J474">
        <v>0</v>
      </c>
      <c r="K474">
        <v>3.1699999999999999E-2</v>
      </c>
      <c r="L474">
        <v>0.94079999999999997</v>
      </c>
      <c r="M474">
        <v>2.07E-2</v>
      </c>
      <c r="N474">
        <v>0.2757</v>
      </c>
      <c r="O474">
        <v>0</v>
      </c>
      <c r="P474">
        <v>0.16039999999999999</v>
      </c>
      <c r="Q474" s="1">
        <v>55431.6</v>
      </c>
      <c r="R474">
        <v>0.26090000000000002</v>
      </c>
      <c r="S474">
        <v>0.26090000000000002</v>
      </c>
      <c r="T474">
        <v>0.4783</v>
      </c>
      <c r="U474">
        <v>9</v>
      </c>
      <c r="V474" s="1">
        <v>78145.89</v>
      </c>
      <c r="W474">
        <v>65.77</v>
      </c>
      <c r="X474" s="1">
        <v>210588.84</v>
      </c>
      <c r="Y474">
        <v>0.58109999999999995</v>
      </c>
      <c r="Z474">
        <v>0.25140000000000001</v>
      </c>
      <c r="AA474">
        <v>0.16739999999999999</v>
      </c>
      <c r="AB474">
        <v>0.41889999999999999</v>
      </c>
      <c r="AC474">
        <v>210.59</v>
      </c>
      <c r="AD474" s="1">
        <v>5597.75</v>
      </c>
      <c r="AE474">
        <v>456.57</v>
      </c>
      <c r="AF474" s="1">
        <v>136078.26</v>
      </c>
      <c r="AG474">
        <v>197</v>
      </c>
      <c r="AH474" s="1">
        <v>36321</v>
      </c>
      <c r="AI474" s="1">
        <v>57500</v>
      </c>
      <c r="AJ474">
        <v>33.9</v>
      </c>
      <c r="AK474">
        <v>21.5</v>
      </c>
      <c r="AL474">
        <v>33.450000000000003</v>
      </c>
      <c r="AM474">
        <v>4.8499999999999996</v>
      </c>
      <c r="AN474">
        <v>0</v>
      </c>
      <c r="AO474">
        <v>0.51739999999999997</v>
      </c>
      <c r="AP474" s="1">
        <v>1685.93</v>
      </c>
      <c r="AQ474" s="1">
        <v>2117.4699999999998</v>
      </c>
      <c r="AR474" s="1">
        <v>6398.08</v>
      </c>
      <c r="AS474">
        <v>402.9</v>
      </c>
      <c r="AT474">
        <v>155.84</v>
      </c>
      <c r="AU474" s="1">
        <v>10760.22</v>
      </c>
      <c r="AV474" s="1">
        <v>5629.14</v>
      </c>
      <c r="AW474">
        <v>0.4461</v>
      </c>
      <c r="AX474" s="1">
        <v>4222.42</v>
      </c>
      <c r="AY474">
        <v>0.33460000000000001</v>
      </c>
      <c r="AZ474" s="1">
        <v>2019.98</v>
      </c>
      <c r="BA474">
        <v>0.16009999999999999</v>
      </c>
      <c r="BB474">
        <v>746.82</v>
      </c>
      <c r="BC474">
        <v>5.9200000000000003E-2</v>
      </c>
      <c r="BD474" s="1">
        <v>12618.36</v>
      </c>
      <c r="BE474" s="1">
        <v>6989.27</v>
      </c>
      <c r="BF474">
        <v>1.5593999999999999</v>
      </c>
      <c r="BG474">
        <v>0.50560000000000005</v>
      </c>
      <c r="BH474">
        <v>0.27089999999999997</v>
      </c>
      <c r="BI474">
        <v>0.19320000000000001</v>
      </c>
      <c r="BJ474">
        <v>1.5699999999999999E-2</v>
      </c>
      <c r="BK474">
        <v>1.46E-2</v>
      </c>
    </row>
    <row r="475" spans="1:63" x14ac:dyDescent="0.25">
      <c r="A475" t="s">
        <v>475</v>
      </c>
      <c r="B475">
        <v>44750</v>
      </c>
      <c r="C475">
        <v>7</v>
      </c>
      <c r="D475">
        <v>684.07</v>
      </c>
      <c r="E475" s="1">
        <v>4788.49</v>
      </c>
      <c r="F475" s="1">
        <v>4606.46</v>
      </c>
      <c r="G475">
        <v>3.4299999999999997E-2</v>
      </c>
      <c r="H475">
        <v>4.0000000000000002E-4</v>
      </c>
      <c r="I475">
        <v>0.4531</v>
      </c>
      <c r="J475">
        <v>8.9999999999999998E-4</v>
      </c>
      <c r="K475">
        <v>3.56E-2</v>
      </c>
      <c r="L475">
        <v>0.39269999999999999</v>
      </c>
      <c r="M475">
        <v>8.2900000000000001E-2</v>
      </c>
      <c r="N475">
        <v>0.33660000000000001</v>
      </c>
      <c r="O475">
        <v>1.15E-2</v>
      </c>
      <c r="P475">
        <v>0.1429</v>
      </c>
      <c r="Q475" s="1">
        <v>85890.08</v>
      </c>
      <c r="R475">
        <v>0.1123</v>
      </c>
      <c r="S475">
        <v>0.26300000000000001</v>
      </c>
      <c r="T475">
        <v>0.62470000000000003</v>
      </c>
      <c r="U475">
        <v>42</v>
      </c>
      <c r="V475" s="1">
        <v>96897.79</v>
      </c>
      <c r="W475">
        <v>114.01</v>
      </c>
      <c r="X475" s="1">
        <v>183990.61</v>
      </c>
      <c r="Y475">
        <v>0.88349999999999995</v>
      </c>
      <c r="Z475">
        <v>9.3600000000000003E-2</v>
      </c>
      <c r="AA475">
        <v>2.29E-2</v>
      </c>
      <c r="AB475">
        <v>0.11650000000000001</v>
      </c>
      <c r="AC475">
        <v>183.99</v>
      </c>
      <c r="AD475" s="1">
        <v>16630.87</v>
      </c>
      <c r="AE475" s="1">
        <v>1850.71</v>
      </c>
      <c r="AF475" s="1">
        <v>180329.97</v>
      </c>
      <c r="AG475">
        <v>388</v>
      </c>
      <c r="AH475" s="1">
        <v>46639</v>
      </c>
      <c r="AI475" s="1">
        <v>139297</v>
      </c>
      <c r="AJ475">
        <v>183.43</v>
      </c>
      <c r="AK475">
        <v>86.14</v>
      </c>
      <c r="AL475">
        <v>107.74</v>
      </c>
      <c r="AM475">
        <v>4.0999999999999996</v>
      </c>
      <c r="AN475">
        <v>0</v>
      </c>
      <c r="AO475">
        <v>1.1640999999999999</v>
      </c>
      <c r="AP475" s="1">
        <v>2739.13</v>
      </c>
      <c r="AQ475" s="1">
        <v>3190.49</v>
      </c>
      <c r="AR475" s="1">
        <v>11942.79</v>
      </c>
      <c r="AS475" s="1">
        <v>1534.23</v>
      </c>
      <c r="AT475" s="1">
        <v>1059.04</v>
      </c>
      <c r="AU475" s="1">
        <v>20465.689999999999</v>
      </c>
      <c r="AV475" s="1">
        <v>5817.62</v>
      </c>
      <c r="AW475">
        <v>0.25159999999999999</v>
      </c>
      <c r="AX475" s="1">
        <v>15257.81</v>
      </c>
      <c r="AY475">
        <v>0.65990000000000004</v>
      </c>
      <c r="AZ475">
        <v>995.71</v>
      </c>
      <c r="BA475">
        <v>4.3099999999999999E-2</v>
      </c>
      <c r="BB475" s="1">
        <v>1051.96</v>
      </c>
      <c r="BC475">
        <v>4.5499999999999999E-2</v>
      </c>
      <c r="BD475" s="1">
        <v>23123.1</v>
      </c>
      <c r="BE475" s="1">
        <v>3169.13</v>
      </c>
      <c r="BF475">
        <v>0.2482</v>
      </c>
      <c r="BG475">
        <v>0.61499999999999999</v>
      </c>
      <c r="BH475">
        <v>0.20880000000000001</v>
      </c>
      <c r="BI475">
        <v>0.13</v>
      </c>
      <c r="BJ475">
        <v>3.1099999999999999E-2</v>
      </c>
      <c r="BK475">
        <v>1.5100000000000001E-2</v>
      </c>
    </row>
    <row r="476" spans="1:63" x14ac:dyDescent="0.25">
      <c r="A476" t="s">
        <v>476</v>
      </c>
      <c r="B476">
        <v>45799</v>
      </c>
      <c r="C476">
        <v>42</v>
      </c>
      <c r="D476">
        <v>57.34</v>
      </c>
      <c r="E476" s="1">
        <v>2408.29</v>
      </c>
      <c r="F476" s="1">
        <v>2216.63</v>
      </c>
      <c r="G476">
        <v>1.9E-2</v>
      </c>
      <c r="H476">
        <v>8.9999999999999998E-4</v>
      </c>
      <c r="I476">
        <v>4.87E-2</v>
      </c>
      <c r="J476">
        <v>2.3E-3</v>
      </c>
      <c r="K476">
        <v>2.93E-2</v>
      </c>
      <c r="L476">
        <v>0.82720000000000005</v>
      </c>
      <c r="M476">
        <v>7.2700000000000001E-2</v>
      </c>
      <c r="N476">
        <v>0.22539999999999999</v>
      </c>
      <c r="O476">
        <v>3.3E-3</v>
      </c>
      <c r="P476">
        <v>8.5500000000000007E-2</v>
      </c>
      <c r="Q476" s="1">
        <v>67414.25</v>
      </c>
      <c r="R476">
        <v>0.1042</v>
      </c>
      <c r="S476">
        <v>0.1736</v>
      </c>
      <c r="T476">
        <v>0.72219999999999995</v>
      </c>
      <c r="U476">
        <v>14</v>
      </c>
      <c r="V476" s="1">
        <v>78122.14</v>
      </c>
      <c r="W476">
        <v>164.26</v>
      </c>
      <c r="X476" s="1">
        <v>199399.75</v>
      </c>
      <c r="Y476">
        <v>0.73309999999999997</v>
      </c>
      <c r="Z476">
        <v>0.1487</v>
      </c>
      <c r="AA476">
        <v>0.1182</v>
      </c>
      <c r="AB476">
        <v>0.26690000000000003</v>
      </c>
      <c r="AC476">
        <v>199.4</v>
      </c>
      <c r="AD476" s="1">
        <v>6470.94</v>
      </c>
      <c r="AE476">
        <v>689.64</v>
      </c>
      <c r="AF476" s="1">
        <v>194461.47</v>
      </c>
      <c r="AG476">
        <v>433</v>
      </c>
      <c r="AH476" s="1">
        <v>42207</v>
      </c>
      <c r="AI476" s="1">
        <v>86580</v>
      </c>
      <c r="AJ476">
        <v>34.64</v>
      </c>
      <c r="AK476">
        <v>31.77</v>
      </c>
      <c r="AL476">
        <v>34.1</v>
      </c>
      <c r="AM476">
        <v>5.8</v>
      </c>
      <c r="AN476">
        <v>0</v>
      </c>
      <c r="AO476">
        <v>0.59840000000000004</v>
      </c>
      <c r="AP476" s="1">
        <v>1162.07</v>
      </c>
      <c r="AQ476" s="1">
        <v>2303.3000000000002</v>
      </c>
      <c r="AR476" s="1">
        <v>6838.27</v>
      </c>
      <c r="AS476">
        <v>728.8</v>
      </c>
      <c r="AT476">
        <v>389.23</v>
      </c>
      <c r="AU476" s="1">
        <v>11421.68</v>
      </c>
      <c r="AV476" s="1">
        <v>3565.4</v>
      </c>
      <c r="AW476">
        <v>0.30669999999999997</v>
      </c>
      <c r="AX476" s="1">
        <v>5909.82</v>
      </c>
      <c r="AY476">
        <v>0.50829999999999997</v>
      </c>
      <c r="AZ476" s="1">
        <v>1071.79</v>
      </c>
      <c r="BA476">
        <v>9.2200000000000004E-2</v>
      </c>
      <c r="BB476" s="1">
        <v>1078.49</v>
      </c>
      <c r="BC476">
        <v>9.2799999999999994E-2</v>
      </c>
      <c r="BD476" s="1">
        <v>11625.5</v>
      </c>
      <c r="BE476" s="1">
        <v>1853.5</v>
      </c>
      <c r="BF476">
        <v>0.2432</v>
      </c>
      <c r="BG476">
        <v>0.61480000000000001</v>
      </c>
      <c r="BH476">
        <v>0.2127</v>
      </c>
      <c r="BI476">
        <v>0.13109999999999999</v>
      </c>
      <c r="BJ476">
        <v>2.7300000000000001E-2</v>
      </c>
      <c r="BK476">
        <v>1.41E-2</v>
      </c>
    </row>
    <row r="477" spans="1:63" x14ac:dyDescent="0.25">
      <c r="A477" t="s">
        <v>477</v>
      </c>
      <c r="B477">
        <v>44768</v>
      </c>
      <c r="C477">
        <v>13</v>
      </c>
      <c r="D477">
        <v>117.63</v>
      </c>
      <c r="E477" s="1">
        <v>1529.14</v>
      </c>
      <c r="F477" s="1">
        <v>1531.04</v>
      </c>
      <c r="G477">
        <v>1.7000000000000001E-2</v>
      </c>
      <c r="H477">
        <v>0</v>
      </c>
      <c r="I477">
        <v>2.1600000000000001E-2</v>
      </c>
      <c r="J477">
        <v>2.5999999999999999E-3</v>
      </c>
      <c r="K477">
        <v>0.13519999999999999</v>
      </c>
      <c r="L477">
        <v>0.77990000000000004</v>
      </c>
      <c r="M477">
        <v>4.3799999999999999E-2</v>
      </c>
      <c r="N477">
        <v>0.34360000000000002</v>
      </c>
      <c r="O477">
        <v>1.2E-2</v>
      </c>
      <c r="P477">
        <v>0.14779999999999999</v>
      </c>
      <c r="Q477" s="1">
        <v>66553.279999999999</v>
      </c>
      <c r="R477">
        <v>9.8199999999999996E-2</v>
      </c>
      <c r="S477">
        <v>0.17860000000000001</v>
      </c>
      <c r="T477">
        <v>0.72319999999999995</v>
      </c>
      <c r="U477">
        <v>12</v>
      </c>
      <c r="V477" s="1">
        <v>89400.08</v>
      </c>
      <c r="W477">
        <v>122.3</v>
      </c>
      <c r="X477" s="1">
        <v>236367.46</v>
      </c>
      <c r="Y477">
        <v>0.63680000000000003</v>
      </c>
      <c r="Z477">
        <v>0.33339999999999997</v>
      </c>
      <c r="AA477">
        <v>2.98E-2</v>
      </c>
      <c r="AB477">
        <v>0.36320000000000002</v>
      </c>
      <c r="AC477">
        <v>236.37</v>
      </c>
      <c r="AD477" s="1">
        <v>9850.02</v>
      </c>
      <c r="AE477">
        <v>924.3</v>
      </c>
      <c r="AF477" s="1">
        <v>214376.94</v>
      </c>
      <c r="AG477">
        <v>482</v>
      </c>
      <c r="AH477" s="1">
        <v>37973</v>
      </c>
      <c r="AI477" s="1">
        <v>57628</v>
      </c>
      <c r="AJ477">
        <v>63.6</v>
      </c>
      <c r="AK477">
        <v>41.22</v>
      </c>
      <c r="AL477">
        <v>40.58</v>
      </c>
      <c r="AM477">
        <v>3.76</v>
      </c>
      <c r="AN477">
        <v>0</v>
      </c>
      <c r="AO477">
        <v>1.0507</v>
      </c>
      <c r="AP477" s="1">
        <v>2470.02</v>
      </c>
      <c r="AQ477" s="1">
        <v>2030.49</v>
      </c>
      <c r="AR477" s="1">
        <v>7832.13</v>
      </c>
      <c r="AS477" s="1">
        <v>1028.24</v>
      </c>
      <c r="AT477">
        <v>412.81</v>
      </c>
      <c r="AU477" s="1">
        <v>13773.69</v>
      </c>
      <c r="AV477" s="1">
        <v>4187.3100000000004</v>
      </c>
      <c r="AW477">
        <v>0.2797</v>
      </c>
      <c r="AX477" s="1">
        <v>8221.65</v>
      </c>
      <c r="AY477">
        <v>0.54910000000000003</v>
      </c>
      <c r="AZ477" s="1">
        <v>1326.08</v>
      </c>
      <c r="BA477">
        <v>8.8599999999999998E-2</v>
      </c>
      <c r="BB477" s="1">
        <v>1236.5899999999999</v>
      </c>
      <c r="BC477">
        <v>8.2600000000000007E-2</v>
      </c>
      <c r="BD477" s="1">
        <v>14971.63</v>
      </c>
      <c r="BE477" s="1">
        <v>3340.87</v>
      </c>
      <c r="BF477">
        <v>0.62</v>
      </c>
      <c r="BG477">
        <v>0.59409999999999996</v>
      </c>
      <c r="BH477">
        <v>0.24379999999999999</v>
      </c>
      <c r="BI477">
        <v>0.12609999999999999</v>
      </c>
      <c r="BJ477">
        <v>1.7999999999999999E-2</v>
      </c>
      <c r="BK477">
        <v>1.7999999999999999E-2</v>
      </c>
    </row>
    <row r="478" spans="1:63" x14ac:dyDescent="0.25">
      <c r="A478" t="s">
        <v>478</v>
      </c>
      <c r="B478">
        <v>44776</v>
      </c>
      <c r="C478">
        <v>59</v>
      </c>
      <c r="D478">
        <v>33.72</v>
      </c>
      <c r="E478" s="1">
        <v>1989.5</v>
      </c>
      <c r="F478" s="1">
        <v>1844.18</v>
      </c>
      <c r="G478">
        <v>1.6000000000000001E-3</v>
      </c>
      <c r="H478">
        <v>1.1000000000000001E-3</v>
      </c>
      <c r="I478">
        <v>7.1000000000000004E-3</v>
      </c>
      <c r="J478">
        <v>2.2000000000000001E-3</v>
      </c>
      <c r="K478">
        <v>1.7399999999999999E-2</v>
      </c>
      <c r="L478">
        <v>0.94950000000000001</v>
      </c>
      <c r="M478">
        <v>2.12E-2</v>
      </c>
      <c r="N478">
        <v>0.44219999999999998</v>
      </c>
      <c r="O478">
        <v>1.1000000000000001E-3</v>
      </c>
      <c r="P478">
        <v>0.17449999999999999</v>
      </c>
      <c r="Q478" s="1">
        <v>60645.11</v>
      </c>
      <c r="R478">
        <v>0.1171</v>
      </c>
      <c r="S478">
        <v>0.2072</v>
      </c>
      <c r="T478">
        <v>0.67569999999999997</v>
      </c>
      <c r="U478">
        <v>17</v>
      </c>
      <c r="V478" s="1">
        <v>68634.59</v>
      </c>
      <c r="W478">
        <v>110.01</v>
      </c>
      <c r="X478" s="1">
        <v>168766.99</v>
      </c>
      <c r="Y478">
        <v>0.55740000000000001</v>
      </c>
      <c r="Z478">
        <v>0.1045</v>
      </c>
      <c r="AA478">
        <v>0.33810000000000001</v>
      </c>
      <c r="AB478">
        <v>0.44259999999999999</v>
      </c>
      <c r="AC478">
        <v>168.77</v>
      </c>
      <c r="AD478" s="1">
        <v>5896.61</v>
      </c>
      <c r="AE478">
        <v>432.84</v>
      </c>
      <c r="AF478" s="1">
        <v>120923.12</v>
      </c>
      <c r="AG478">
        <v>134</v>
      </c>
      <c r="AH478" s="1">
        <v>32371</v>
      </c>
      <c r="AI478" s="1">
        <v>48439</v>
      </c>
      <c r="AJ478">
        <v>50.1</v>
      </c>
      <c r="AK478">
        <v>25.51</v>
      </c>
      <c r="AL478">
        <v>36.200000000000003</v>
      </c>
      <c r="AM478">
        <v>5.2</v>
      </c>
      <c r="AN478" s="1">
        <v>1341.84</v>
      </c>
      <c r="AO478">
        <v>1.3056000000000001</v>
      </c>
      <c r="AP478" s="1">
        <v>1782.47</v>
      </c>
      <c r="AQ478" s="1">
        <v>2012.49</v>
      </c>
      <c r="AR478" s="1">
        <v>7025.34</v>
      </c>
      <c r="AS478">
        <v>694.98</v>
      </c>
      <c r="AT478">
        <v>397</v>
      </c>
      <c r="AU478" s="1">
        <v>11912.28</v>
      </c>
      <c r="AV478" s="1">
        <v>6651.55</v>
      </c>
      <c r="AW478">
        <v>0.4425</v>
      </c>
      <c r="AX478" s="1">
        <v>5949.26</v>
      </c>
      <c r="AY478">
        <v>0.39579999999999999</v>
      </c>
      <c r="AZ478">
        <v>836.33</v>
      </c>
      <c r="BA478">
        <v>5.5599999999999997E-2</v>
      </c>
      <c r="BB478" s="1">
        <v>1594.84</v>
      </c>
      <c r="BC478">
        <v>0.1061</v>
      </c>
      <c r="BD478" s="1">
        <v>15031.98</v>
      </c>
      <c r="BE478" s="1">
        <v>5605.55</v>
      </c>
      <c r="BF478">
        <v>1.9614</v>
      </c>
      <c r="BG478">
        <v>0.55359999999999998</v>
      </c>
      <c r="BH478">
        <v>0.31169999999999998</v>
      </c>
      <c r="BI478">
        <v>8.9399999999999993E-2</v>
      </c>
      <c r="BJ478">
        <v>2.4E-2</v>
      </c>
      <c r="BK478">
        <v>2.12E-2</v>
      </c>
    </row>
    <row r="479" spans="1:63" x14ac:dyDescent="0.25">
      <c r="A479" t="s">
        <v>479</v>
      </c>
      <c r="B479">
        <v>44784</v>
      </c>
      <c r="C479">
        <v>65</v>
      </c>
      <c r="D479">
        <v>58.97</v>
      </c>
      <c r="E479" s="1">
        <v>3832.82</v>
      </c>
      <c r="F479" s="1">
        <v>3183.17</v>
      </c>
      <c r="G479">
        <v>1.54E-2</v>
      </c>
      <c r="H479">
        <v>2.9999999999999997E-4</v>
      </c>
      <c r="I479">
        <v>3.9899999999999998E-2</v>
      </c>
      <c r="J479">
        <v>2.9999999999999997E-4</v>
      </c>
      <c r="K479">
        <v>3.61E-2</v>
      </c>
      <c r="L479">
        <v>0.78259999999999996</v>
      </c>
      <c r="M479">
        <v>0.12540000000000001</v>
      </c>
      <c r="N479">
        <v>0.56389999999999996</v>
      </c>
      <c r="O479">
        <v>2.0299999999999999E-2</v>
      </c>
      <c r="P479">
        <v>0.19059999999999999</v>
      </c>
      <c r="Q479" s="1">
        <v>69975.839999999997</v>
      </c>
      <c r="R479">
        <v>0.1585</v>
      </c>
      <c r="S479">
        <v>0.224</v>
      </c>
      <c r="T479">
        <v>0.61750000000000005</v>
      </c>
      <c r="U479">
        <v>19</v>
      </c>
      <c r="V479" s="1">
        <v>96729.82</v>
      </c>
      <c r="W479">
        <v>193.22</v>
      </c>
      <c r="X479" s="1">
        <v>138778.60999999999</v>
      </c>
      <c r="Y479">
        <v>0.73270000000000002</v>
      </c>
      <c r="Z479">
        <v>0.23150000000000001</v>
      </c>
      <c r="AA479">
        <v>3.5799999999999998E-2</v>
      </c>
      <c r="AB479">
        <v>0.26729999999999998</v>
      </c>
      <c r="AC479">
        <v>138.78</v>
      </c>
      <c r="AD479" s="1">
        <v>4798.8999999999996</v>
      </c>
      <c r="AE479">
        <v>464.05</v>
      </c>
      <c r="AF479" s="1">
        <v>126352.16</v>
      </c>
      <c r="AG479">
        <v>150</v>
      </c>
      <c r="AH479" s="1">
        <v>33601</v>
      </c>
      <c r="AI479" s="1">
        <v>52684</v>
      </c>
      <c r="AJ479">
        <v>49.53</v>
      </c>
      <c r="AK479">
        <v>32.700000000000003</v>
      </c>
      <c r="AL479">
        <v>38.200000000000003</v>
      </c>
      <c r="AM479">
        <v>4.5</v>
      </c>
      <c r="AN479">
        <v>0</v>
      </c>
      <c r="AO479">
        <v>0.86709999999999998</v>
      </c>
      <c r="AP479" s="1">
        <v>1655.11</v>
      </c>
      <c r="AQ479" s="1">
        <v>1869.82</v>
      </c>
      <c r="AR479" s="1">
        <v>7286.68</v>
      </c>
      <c r="AS479">
        <v>556.47</v>
      </c>
      <c r="AT479">
        <v>183.02</v>
      </c>
      <c r="AU479" s="1">
        <v>11551.1</v>
      </c>
      <c r="AV479" s="1">
        <v>7063.84</v>
      </c>
      <c r="AW479">
        <v>0.52110000000000001</v>
      </c>
      <c r="AX479" s="1">
        <v>4391.6400000000003</v>
      </c>
      <c r="AY479">
        <v>0.32400000000000001</v>
      </c>
      <c r="AZ479">
        <v>563.29</v>
      </c>
      <c r="BA479">
        <v>4.1599999999999998E-2</v>
      </c>
      <c r="BB479" s="1">
        <v>1536.08</v>
      </c>
      <c r="BC479">
        <v>0.1133</v>
      </c>
      <c r="BD479" s="1">
        <v>13554.85</v>
      </c>
      <c r="BE479" s="1">
        <v>4311.04</v>
      </c>
      <c r="BF479">
        <v>1.3131999999999999</v>
      </c>
      <c r="BG479">
        <v>0.5403</v>
      </c>
      <c r="BH479">
        <v>0.2268</v>
      </c>
      <c r="BI479">
        <v>0.19520000000000001</v>
      </c>
      <c r="BJ479">
        <v>2.2700000000000001E-2</v>
      </c>
      <c r="BK479">
        <v>1.4999999999999999E-2</v>
      </c>
    </row>
    <row r="480" spans="1:63" x14ac:dyDescent="0.25">
      <c r="A480" t="s">
        <v>480</v>
      </c>
      <c r="B480">
        <v>46607</v>
      </c>
      <c r="C480">
        <v>23</v>
      </c>
      <c r="D480">
        <v>196.67</v>
      </c>
      <c r="E480" s="1">
        <v>4523.41</v>
      </c>
      <c r="F480" s="1">
        <v>4462.17</v>
      </c>
      <c r="G480">
        <v>0.22389999999999999</v>
      </c>
      <c r="H480">
        <v>6.9999999999999999E-4</v>
      </c>
      <c r="I480">
        <v>0.156</v>
      </c>
      <c r="J480">
        <v>6.9999999999999999E-4</v>
      </c>
      <c r="K480">
        <v>3.2300000000000002E-2</v>
      </c>
      <c r="L480">
        <v>0.52869999999999995</v>
      </c>
      <c r="M480">
        <v>5.7799999999999997E-2</v>
      </c>
      <c r="N480">
        <v>0.1221</v>
      </c>
      <c r="O480">
        <v>2.93E-2</v>
      </c>
      <c r="P480">
        <v>0.10290000000000001</v>
      </c>
      <c r="Q480" s="1">
        <v>87655.46</v>
      </c>
      <c r="R480">
        <v>8.8800000000000004E-2</v>
      </c>
      <c r="S480">
        <v>0.24010000000000001</v>
      </c>
      <c r="T480">
        <v>0.67110000000000003</v>
      </c>
      <c r="U480">
        <v>17</v>
      </c>
      <c r="V480" s="1">
        <v>129181.82</v>
      </c>
      <c r="W480">
        <v>266.08</v>
      </c>
      <c r="X480" s="1">
        <v>288818.57</v>
      </c>
      <c r="Y480">
        <v>0.68269999999999997</v>
      </c>
      <c r="Z480">
        <v>0.2828</v>
      </c>
      <c r="AA480">
        <v>3.4500000000000003E-2</v>
      </c>
      <c r="AB480">
        <v>0.31730000000000003</v>
      </c>
      <c r="AC480">
        <v>288.82</v>
      </c>
      <c r="AD480" s="1">
        <v>15960.51</v>
      </c>
      <c r="AE480" s="1">
        <v>1143.53</v>
      </c>
      <c r="AF480" s="1">
        <v>293775.53000000003</v>
      </c>
      <c r="AG480">
        <v>572</v>
      </c>
      <c r="AH480" s="1">
        <v>57344</v>
      </c>
      <c r="AI480" s="1">
        <v>128130</v>
      </c>
      <c r="AJ480">
        <v>86</v>
      </c>
      <c r="AK480">
        <v>50.38</v>
      </c>
      <c r="AL480">
        <v>63.3</v>
      </c>
      <c r="AM480">
        <v>5.2</v>
      </c>
      <c r="AN480">
        <v>0</v>
      </c>
      <c r="AO480">
        <v>0.90329999999999999</v>
      </c>
      <c r="AP480" s="1">
        <v>2140.7600000000002</v>
      </c>
      <c r="AQ480" s="1">
        <v>2784.54</v>
      </c>
      <c r="AR480" s="1">
        <v>10154.280000000001</v>
      </c>
      <c r="AS480" s="1">
        <v>1057.28</v>
      </c>
      <c r="AT480">
        <v>502.53</v>
      </c>
      <c r="AU480" s="1">
        <v>16639.39</v>
      </c>
      <c r="AV480" s="1">
        <v>2548.69</v>
      </c>
      <c r="AW480">
        <v>0.13619999999999999</v>
      </c>
      <c r="AX480" s="1">
        <v>14905.79</v>
      </c>
      <c r="AY480">
        <v>0.79669999999999996</v>
      </c>
      <c r="AZ480">
        <v>735.02</v>
      </c>
      <c r="BA480">
        <v>3.9300000000000002E-2</v>
      </c>
      <c r="BB480">
        <v>518.92999999999995</v>
      </c>
      <c r="BC480">
        <v>2.7699999999999999E-2</v>
      </c>
      <c r="BD480" s="1">
        <v>18708.43</v>
      </c>
      <c r="BE480">
        <v>582.98</v>
      </c>
      <c r="BF480">
        <v>6.4000000000000001E-2</v>
      </c>
      <c r="BG480">
        <v>0.61780000000000002</v>
      </c>
      <c r="BH480">
        <v>0.2467</v>
      </c>
      <c r="BI480">
        <v>9.6699999999999994E-2</v>
      </c>
      <c r="BJ480">
        <v>2.6200000000000001E-2</v>
      </c>
      <c r="BK480">
        <v>1.2699999999999999E-2</v>
      </c>
    </row>
    <row r="481" spans="1:63" x14ac:dyDescent="0.25">
      <c r="A481" t="s">
        <v>481</v>
      </c>
      <c r="B481">
        <v>47738</v>
      </c>
      <c r="C481">
        <v>86</v>
      </c>
      <c r="D481">
        <v>8.5</v>
      </c>
      <c r="E481">
        <v>731.39</v>
      </c>
      <c r="F481">
        <v>738.21</v>
      </c>
      <c r="G481">
        <v>0</v>
      </c>
      <c r="H481">
        <v>0</v>
      </c>
      <c r="I481">
        <v>1.2200000000000001E-2</v>
      </c>
      <c r="J481">
        <v>0</v>
      </c>
      <c r="K481">
        <v>3.7900000000000003E-2</v>
      </c>
      <c r="L481">
        <v>0.93640000000000001</v>
      </c>
      <c r="M481">
        <v>1.35E-2</v>
      </c>
      <c r="N481">
        <v>0.45290000000000002</v>
      </c>
      <c r="O481">
        <v>8.0999999999999996E-3</v>
      </c>
      <c r="P481">
        <v>0.1535</v>
      </c>
      <c r="Q481" s="1">
        <v>60662.5</v>
      </c>
      <c r="R481">
        <v>8.4699999999999998E-2</v>
      </c>
      <c r="S481">
        <v>0.2203</v>
      </c>
      <c r="T481">
        <v>0.69489999999999996</v>
      </c>
      <c r="U481">
        <v>14</v>
      </c>
      <c r="V481" s="1">
        <v>42067.86</v>
      </c>
      <c r="W481">
        <v>50.13</v>
      </c>
      <c r="X481" s="1">
        <v>133459.82</v>
      </c>
      <c r="Y481">
        <v>0.90720000000000001</v>
      </c>
      <c r="Z481">
        <v>5.2200000000000003E-2</v>
      </c>
      <c r="AA481">
        <v>4.0599999999999997E-2</v>
      </c>
      <c r="AB481">
        <v>9.2799999999999994E-2</v>
      </c>
      <c r="AC481">
        <v>133.46</v>
      </c>
      <c r="AD481" s="1">
        <v>3204.35</v>
      </c>
      <c r="AE481">
        <v>357.18</v>
      </c>
      <c r="AF481" s="1">
        <v>134556.20000000001</v>
      </c>
      <c r="AG481">
        <v>188</v>
      </c>
      <c r="AH481" s="1">
        <v>32670</v>
      </c>
      <c r="AI481" s="1">
        <v>47922</v>
      </c>
      <c r="AJ481">
        <v>38.450000000000003</v>
      </c>
      <c r="AK481">
        <v>23.35</v>
      </c>
      <c r="AL481">
        <v>24.17</v>
      </c>
      <c r="AM481">
        <v>4.5</v>
      </c>
      <c r="AN481" s="1">
        <v>1614.91</v>
      </c>
      <c r="AO481">
        <v>1.7914000000000001</v>
      </c>
      <c r="AP481" s="1">
        <v>1569.32</v>
      </c>
      <c r="AQ481" s="1">
        <v>2203.69</v>
      </c>
      <c r="AR481" s="1">
        <v>8112.61</v>
      </c>
      <c r="AS481">
        <v>552.14</v>
      </c>
      <c r="AT481">
        <v>344.55</v>
      </c>
      <c r="AU481" s="1">
        <v>12782.3</v>
      </c>
      <c r="AV481" s="1">
        <v>8951.25</v>
      </c>
      <c r="AW481">
        <v>0.56140000000000001</v>
      </c>
      <c r="AX481" s="1">
        <v>4130.37</v>
      </c>
      <c r="AY481">
        <v>0.25900000000000001</v>
      </c>
      <c r="AZ481" s="1">
        <v>1392.42</v>
      </c>
      <c r="BA481">
        <v>8.7300000000000003E-2</v>
      </c>
      <c r="BB481" s="1">
        <v>1471.11</v>
      </c>
      <c r="BC481">
        <v>9.2299999999999993E-2</v>
      </c>
      <c r="BD481" s="1">
        <v>15945.15</v>
      </c>
      <c r="BE481" s="1">
        <v>8740.43</v>
      </c>
      <c r="BF481">
        <v>3.7389999999999999</v>
      </c>
      <c r="BG481">
        <v>0.60470000000000002</v>
      </c>
      <c r="BH481">
        <v>0.26150000000000001</v>
      </c>
      <c r="BI481">
        <v>0.08</v>
      </c>
      <c r="BJ481">
        <v>4.3299999999999998E-2</v>
      </c>
      <c r="BK481">
        <v>1.0500000000000001E-2</v>
      </c>
    </row>
    <row r="482" spans="1:63" x14ac:dyDescent="0.25">
      <c r="A482" t="s">
        <v>482</v>
      </c>
      <c r="B482">
        <v>44792</v>
      </c>
      <c r="C482">
        <v>9</v>
      </c>
      <c r="D482">
        <v>392.81</v>
      </c>
      <c r="E482" s="1">
        <v>3535.26</v>
      </c>
      <c r="F482" s="1">
        <v>3120.95</v>
      </c>
      <c r="G482">
        <v>1.44E-2</v>
      </c>
      <c r="H482">
        <v>5.9999999999999995E-4</v>
      </c>
      <c r="I482">
        <v>0.73089999999999999</v>
      </c>
      <c r="J482">
        <v>5.9999999999999995E-4</v>
      </c>
      <c r="K482">
        <v>3.78E-2</v>
      </c>
      <c r="L482">
        <v>0.1416</v>
      </c>
      <c r="M482">
        <v>7.3999999999999996E-2</v>
      </c>
      <c r="N482">
        <v>0.56940000000000002</v>
      </c>
      <c r="O482">
        <v>1.4500000000000001E-2</v>
      </c>
      <c r="P482">
        <v>0.18870000000000001</v>
      </c>
      <c r="Q482" s="1">
        <v>81410.38</v>
      </c>
      <c r="R482">
        <v>0.1203</v>
      </c>
      <c r="S482">
        <v>0.1452</v>
      </c>
      <c r="T482">
        <v>0.73440000000000005</v>
      </c>
      <c r="U482">
        <v>43</v>
      </c>
      <c r="V482" s="1">
        <v>88739.81</v>
      </c>
      <c r="W482">
        <v>82.22</v>
      </c>
      <c r="X482" s="1">
        <v>227250.53</v>
      </c>
      <c r="Y482">
        <v>0.77539999999999998</v>
      </c>
      <c r="Z482">
        <v>0.19869999999999999</v>
      </c>
      <c r="AA482">
        <v>2.58E-2</v>
      </c>
      <c r="AB482">
        <v>0.22459999999999999</v>
      </c>
      <c r="AC482">
        <v>227.25</v>
      </c>
      <c r="AD482" s="1">
        <v>15373.35</v>
      </c>
      <c r="AE482" s="1">
        <v>1712.05</v>
      </c>
      <c r="AF482" s="1">
        <v>216739</v>
      </c>
      <c r="AG482">
        <v>487</v>
      </c>
      <c r="AH482" s="1">
        <v>39713</v>
      </c>
      <c r="AI482" s="1">
        <v>64366</v>
      </c>
      <c r="AJ482">
        <v>109.69</v>
      </c>
      <c r="AK482">
        <v>65.489999999999995</v>
      </c>
      <c r="AL482">
        <v>70.62</v>
      </c>
      <c r="AM482">
        <v>4.3899999999999997</v>
      </c>
      <c r="AN482">
        <v>0</v>
      </c>
      <c r="AO482">
        <v>1.3319000000000001</v>
      </c>
      <c r="AP482" s="1">
        <v>3105.44</v>
      </c>
      <c r="AQ482" s="1">
        <v>3983.51</v>
      </c>
      <c r="AR482" s="1">
        <v>9987.84</v>
      </c>
      <c r="AS482" s="1">
        <v>1369.28</v>
      </c>
      <c r="AT482">
        <v>326.31</v>
      </c>
      <c r="AU482" s="1">
        <v>18772.39</v>
      </c>
      <c r="AV482" s="1">
        <v>5153.3</v>
      </c>
      <c r="AW482">
        <v>0.2419</v>
      </c>
      <c r="AX482" s="1">
        <v>14571.88</v>
      </c>
      <c r="AY482">
        <v>0.68389999999999995</v>
      </c>
      <c r="AZ482">
        <v>596</v>
      </c>
      <c r="BA482">
        <v>2.8000000000000001E-2</v>
      </c>
      <c r="BB482">
        <v>984.87</v>
      </c>
      <c r="BC482">
        <v>4.6199999999999998E-2</v>
      </c>
      <c r="BD482" s="1">
        <v>21306.05</v>
      </c>
      <c r="BE482" s="1">
        <v>1320.97</v>
      </c>
      <c r="BF482">
        <v>0.18440000000000001</v>
      </c>
      <c r="BG482">
        <v>0.57479999999999998</v>
      </c>
      <c r="BH482">
        <v>0.23219999999999999</v>
      </c>
      <c r="BI482">
        <v>0.13100000000000001</v>
      </c>
      <c r="BJ482">
        <v>4.2000000000000003E-2</v>
      </c>
      <c r="BK482">
        <v>0.02</v>
      </c>
    </row>
    <row r="483" spans="1:63" x14ac:dyDescent="0.25">
      <c r="A483" t="s">
        <v>483</v>
      </c>
      <c r="B483">
        <v>47951</v>
      </c>
      <c r="C483">
        <v>28</v>
      </c>
      <c r="D483">
        <v>63.34</v>
      </c>
      <c r="E483" s="1">
        <v>1773.51</v>
      </c>
      <c r="F483" s="1">
        <v>1377.61</v>
      </c>
      <c r="G483">
        <v>2.2000000000000001E-3</v>
      </c>
      <c r="H483">
        <v>2.2000000000000001E-3</v>
      </c>
      <c r="I483">
        <v>5.74E-2</v>
      </c>
      <c r="J483">
        <v>0</v>
      </c>
      <c r="K483">
        <v>1.38E-2</v>
      </c>
      <c r="L483">
        <v>0.84389999999999998</v>
      </c>
      <c r="M483">
        <v>8.0600000000000005E-2</v>
      </c>
      <c r="N483">
        <v>0.97060000000000002</v>
      </c>
      <c r="O483">
        <v>6.9999999999999999E-4</v>
      </c>
      <c r="P483">
        <v>0.1318</v>
      </c>
      <c r="Q483" s="1">
        <v>60984.01</v>
      </c>
      <c r="R483">
        <v>8.3299999999999999E-2</v>
      </c>
      <c r="S483">
        <v>0.27079999999999999</v>
      </c>
      <c r="T483">
        <v>0.64580000000000004</v>
      </c>
      <c r="U483">
        <v>12</v>
      </c>
      <c r="V483" s="1">
        <v>84499.58</v>
      </c>
      <c r="W483">
        <v>139.27000000000001</v>
      </c>
      <c r="X483" s="1">
        <v>140231.89000000001</v>
      </c>
      <c r="Y483">
        <v>0.65500000000000003</v>
      </c>
      <c r="Z483">
        <v>0.2492</v>
      </c>
      <c r="AA483">
        <v>9.5799999999999996E-2</v>
      </c>
      <c r="AB483">
        <v>0.34499999999999997</v>
      </c>
      <c r="AC483">
        <v>140.22999999999999</v>
      </c>
      <c r="AD483" s="1">
        <v>3118.22</v>
      </c>
      <c r="AE483">
        <v>360.29</v>
      </c>
      <c r="AF483" s="1">
        <v>119848.06</v>
      </c>
      <c r="AG483">
        <v>129</v>
      </c>
      <c r="AH483" s="1">
        <v>30568</v>
      </c>
      <c r="AI483" s="1">
        <v>46560</v>
      </c>
      <c r="AJ483">
        <v>22.8</v>
      </c>
      <c r="AK483">
        <v>22.15</v>
      </c>
      <c r="AL483">
        <v>22.25</v>
      </c>
      <c r="AM483">
        <v>5</v>
      </c>
      <c r="AN483">
        <v>0</v>
      </c>
      <c r="AO483">
        <v>0.80720000000000003</v>
      </c>
      <c r="AP483" s="1">
        <v>1628.18</v>
      </c>
      <c r="AQ483" s="1">
        <v>2424.38</v>
      </c>
      <c r="AR483" s="1">
        <v>7759.07</v>
      </c>
      <c r="AS483">
        <v>813.67</v>
      </c>
      <c r="AT483">
        <v>465.67</v>
      </c>
      <c r="AU483" s="1">
        <v>13090.97</v>
      </c>
      <c r="AV483" s="1">
        <v>10162.6</v>
      </c>
      <c r="AW483">
        <v>0.63009999999999999</v>
      </c>
      <c r="AX483" s="1">
        <v>3270.95</v>
      </c>
      <c r="AY483">
        <v>0.20280000000000001</v>
      </c>
      <c r="AZ483">
        <v>473.67</v>
      </c>
      <c r="BA483">
        <v>2.9399999999999999E-2</v>
      </c>
      <c r="BB483" s="1">
        <v>2220.15</v>
      </c>
      <c r="BC483">
        <v>0.13769999999999999</v>
      </c>
      <c r="BD483" s="1">
        <v>16127.37</v>
      </c>
      <c r="BE483" s="1">
        <v>6367.52</v>
      </c>
      <c r="BF483">
        <v>2.5522999999999998</v>
      </c>
      <c r="BG483">
        <v>0.6129</v>
      </c>
      <c r="BH483">
        <v>0.23760000000000001</v>
      </c>
      <c r="BI483">
        <v>0.1012</v>
      </c>
      <c r="BJ483">
        <v>2.9700000000000001E-2</v>
      </c>
      <c r="BK483">
        <v>1.8599999999999998E-2</v>
      </c>
    </row>
    <row r="484" spans="1:63" x14ac:dyDescent="0.25">
      <c r="A484" t="s">
        <v>484</v>
      </c>
      <c r="B484">
        <v>48363</v>
      </c>
      <c r="C484">
        <v>53</v>
      </c>
      <c r="D484">
        <v>17.920000000000002</v>
      </c>
      <c r="E484">
        <v>949.66</v>
      </c>
      <c r="F484" s="1">
        <v>1168.3</v>
      </c>
      <c r="G484">
        <v>4.3E-3</v>
      </c>
      <c r="H484">
        <v>8.9999999999999998E-4</v>
      </c>
      <c r="I484">
        <v>0</v>
      </c>
      <c r="J484">
        <v>0</v>
      </c>
      <c r="K484">
        <v>2.0500000000000001E-2</v>
      </c>
      <c r="L484">
        <v>0.96660000000000001</v>
      </c>
      <c r="M484">
        <v>7.7000000000000002E-3</v>
      </c>
      <c r="N484">
        <v>0.2082</v>
      </c>
      <c r="O484">
        <v>2.5999999999999999E-3</v>
      </c>
      <c r="P484">
        <v>0.1171</v>
      </c>
      <c r="Q484" s="1">
        <v>66139.5</v>
      </c>
      <c r="R484">
        <v>6.8500000000000005E-2</v>
      </c>
      <c r="S484">
        <v>0.1096</v>
      </c>
      <c r="T484">
        <v>0.82189999999999996</v>
      </c>
      <c r="U484">
        <v>5</v>
      </c>
      <c r="V484" s="1">
        <v>102810</v>
      </c>
      <c r="W484">
        <v>184.4</v>
      </c>
      <c r="X484" s="1">
        <v>247519.6</v>
      </c>
      <c r="Y484">
        <v>0.7994</v>
      </c>
      <c r="Z484">
        <v>0.14510000000000001</v>
      </c>
      <c r="AA484">
        <v>5.5399999999999998E-2</v>
      </c>
      <c r="AB484">
        <v>0.2006</v>
      </c>
      <c r="AC484">
        <v>247.52</v>
      </c>
      <c r="AD484" s="1">
        <v>7639.41</v>
      </c>
      <c r="AE484">
        <v>912.11</v>
      </c>
      <c r="AF484" s="1">
        <v>160291.85</v>
      </c>
      <c r="AG484">
        <v>300</v>
      </c>
      <c r="AH484" s="1">
        <v>36757</v>
      </c>
      <c r="AI484" s="1">
        <v>75339</v>
      </c>
      <c r="AJ484">
        <v>48.7</v>
      </c>
      <c r="AK484">
        <v>29.8</v>
      </c>
      <c r="AL484">
        <v>29.91</v>
      </c>
      <c r="AM484">
        <v>5.0999999999999996</v>
      </c>
      <c r="AN484">
        <v>0</v>
      </c>
      <c r="AO484">
        <v>0.85109999999999997</v>
      </c>
      <c r="AP484" s="1">
        <v>1434.29</v>
      </c>
      <c r="AQ484" s="1">
        <v>2071.94</v>
      </c>
      <c r="AR484" s="1">
        <v>6536.17</v>
      </c>
      <c r="AS484">
        <v>413.94</v>
      </c>
      <c r="AT484">
        <v>465.8</v>
      </c>
      <c r="AU484" s="1">
        <v>10922.15</v>
      </c>
      <c r="AV484" s="1">
        <v>4409.54</v>
      </c>
      <c r="AW484">
        <v>0.35549999999999998</v>
      </c>
      <c r="AX484" s="1">
        <v>4851.05</v>
      </c>
      <c r="AY484">
        <v>0.3911</v>
      </c>
      <c r="AZ484" s="1">
        <v>2705.82</v>
      </c>
      <c r="BA484">
        <v>0.21820000000000001</v>
      </c>
      <c r="BB484">
        <v>436.54</v>
      </c>
      <c r="BC484">
        <v>3.5200000000000002E-2</v>
      </c>
      <c r="BD484" s="1">
        <v>12402.95</v>
      </c>
      <c r="BE484" s="1">
        <v>6060.14</v>
      </c>
      <c r="BF484">
        <v>1.0004</v>
      </c>
      <c r="BG484">
        <v>0.57320000000000004</v>
      </c>
      <c r="BH484">
        <v>0.24229999999999999</v>
      </c>
      <c r="BI484">
        <v>0.13350000000000001</v>
      </c>
      <c r="BJ484">
        <v>3.3000000000000002E-2</v>
      </c>
      <c r="BK484">
        <v>1.7899999999999999E-2</v>
      </c>
    </row>
    <row r="485" spans="1:63" x14ac:dyDescent="0.25">
      <c r="A485" t="s">
        <v>485</v>
      </c>
      <c r="B485">
        <v>44800</v>
      </c>
      <c r="C485">
        <v>119</v>
      </c>
      <c r="D485">
        <v>196.05</v>
      </c>
      <c r="E485" s="1">
        <v>23329.439999999999</v>
      </c>
      <c r="F485" s="1">
        <v>21258.03</v>
      </c>
      <c r="G485">
        <v>2.87E-2</v>
      </c>
      <c r="H485">
        <v>2.9999999999999997E-4</v>
      </c>
      <c r="I485">
        <v>0.1653</v>
      </c>
      <c r="J485">
        <v>1.4E-3</v>
      </c>
      <c r="K485">
        <v>0.18490000000000001</v>
      </c>
      <c r="L485">
        <v>0.55579999999999996</v>
      </c>
      <c r="M485">
        <v>6.3500000000000001E-2</v>
      </c>
      <c r="N485">
        <v>0.51910000000000001</v>
      </c>
      <c r="O485">
        <v>0.14499999999999999</v>
      </c>
      <c r="P485">
        <v>0.18310000000000001</v>
      </c>
      <c r="Q485" s="1">
        <v>73083.5</v>
      </c>
      <c r="R485">
        <v>0.2402</v>
      </c>
      <c r="S485">
        <v>0.22170000000000001</v>
      </c>
      <c r="T485">
        <v>0.53810000000000002</v>
      </c>
      <c r="U485">
        <v>111</v>
      </c>
      <c r="V485" s="1">
        <v>103822.5</v>
      </c>
      <c r="W485">
        <v>210.13</v>
      </c>
      <c r="X485" s="1">
        <v>143706.67000000001</v>
      </c>
      <c r="Y485">
        <v>0.66300000000000003</v>
      </c>
      <c r="Z485">
        <v>0.28449999999999998</v>
      </c>
      <c r="AA485">
        <v>5.2499999999999998E-2</v>
      </c>
      <c r="AB485">
        <v>0.33700000000000002</v>
      </c>
      <c r="AC485">
        <v>143.71</v>
      </c>
      <c r="AD485" s="1">
        <v>5079.6000000000004</v>
      </c>
      <c r="AE485">
        <v>510.6</v>
      </c>
      <c r="AF485" s="1">
        <v>112075.18</v>
      </c>
      <c r="AG485">
        <v>106</v>
      </c>
      <c r="AH485" s="1">
        <v>35945</v>
      </c>
      <c r="AI485" s="1">
        <v>54332</v>
      </c>
      <c r="AJ485">
        <v>65.05</v>
      </c>
      <c r="AK485">
        <v>29.59</v>
      </c>
      <c r="AL485">
        <v>43.27</v>
      </c>
      <c r="AM485">
        <v>3.85</v>
      </c>
      <c r="AN485">
        <v>0</v>
      </c>
      <c r="AO485">
        <v>0.7863</v>
      </c>
      <c r="AP485" s="1">
        <v>1384.12</v>
      </c>
      <c r="AQ485" s="1">
        <v>1913.63</v>
      </c>
      <c r="AR485" s="1">
        <v>8019.09</v>
      </c>
      <c r="AS485">
        <v>716.27</v>
      </c>
      <c r="AT485">
        <v>508.79</v>
      </c>
      <c r="AU485" s="1">
        <v>12541.9</v>
      </c>
      <c r="AV485" s="1">
        <v>7844.87</v>
      </c>
      <c r="AW485">
        <v>0.51</v>
      </c>
      <c r="AX485" s="1">
        <v>5542.05</v>
      </c>
      <c r="AY485">
        <v>0.36030000000000001</v>
      </c>
      <c r="AZ485">
        <v>534.55999999999995</v>
      </c>
      <c r="BA485">
        <v>3.4799999999999998E-2</v>
      </c>
      <c r="BB485" s="1">
        <v>1461.27</v>
      </c>
      <c r="BC485">
        <v>9.5000000000000001E-2</v>
      </c>
      <c r="BD485" s="1">
        <v>15382.75</v>
      </c>
      <c r="BE485" s="1">
        <v>5706.21</v>
      </c>
      <c r="BF485">
        <v>1.8244</v>
      </c>
      <c r="BG485">
        <v>0.60699999999999998</v>
      </c>
      <c r="BH485">
        <v>0.21740000000000001</v>
      </c>
      <c r="BI485">
        <v>0.1283</v>
      </c>
      <c r="BJ485">
        <v>3.8600000000000002E-2</v>
      </c>
      <c r="BK485">
        <v>8.6999999999999994E-3</v>
      </c>
    </row>
    <row r="486" spans="1:63" x14ac:dyDescent="0.25">
      <c r="A486" t="s">
        <v>486</v>
      </c>
      <c r="B486">
        <v>49221</v>
      </c>
      <c r="C486">
        <v>99</v>
      </c>
      <c r="D486">
        <v>15.47</v>
      </c>
      <c r="E486" s="1">
        <v>1531.4</v>
      </c>
      <c r="F486" s="1">
        <v>1371.14</v>
      </c>
      <c r="G486">
        <v>1.5E-3</v>
      </c>
      <c r="H486">
        <v>0</v>
      </c>
      <c r="I486">
        <v>1.09E-2</v>
      </c>
      <c r="J486">
        <v>1.5E-3</v>
      </c>
      <c r="K486">
        <v>2.12E-2</v>
      </c>
      <c r="L486">
        <v>0.95189999999999997</v>
      </c>
      <c r="M486">
        <v>1.3100000000000001E-2</v>
      </c>
      <c r="N486">
        <v>0.39150000000000001</v>
      </c>
      <c r="O486">
        <v>6.9999999999999999E-4</v>
      </c>
      <c r="P486">
        <v>0.1143</v>
      </c>
      <c r="Q486" s="1">
        <v>55556.36</v>
      </c>
      <c r="R486">
        <v>0.1709</v>
      </c>
      <c r="S486">
        <v>0.23080000000000001</v>
      </c>
      <c r="T486">
        <v>0.59830000000000005</v>
      </c>
      <c r="U486">
        <v>12</v>
      </c>
      <c r="V486" s="1">
        <v>75871.23</v>
      </c>
      <c r="W486">
        <v>124.07</v>
      </c>
      <c r="X486" s="1">
        <v>160871.24</v>
      </c>
      <c r="Y486">
        <v>0.88500000000000001</v>
      </c>
      <c r="Z486">
        <v>5.6099999999999997E-2</v>
      </c>
      <c r="AA486">
        <v>5.8900000000000001E-2</v>
      </c>
      <c r="AB486">
        <v>0.115</v>
      </c>
      <c r="AC486">
        <v>160.87</v>
      </c>
      <c r="AD486" s="1">
        <v>4961.58</v>
      </c>
      <c r="AE486">
        <v>627.29</v>
      </c>
      <c r="AF486" s="1">
        <v>148625.88</v>
      </c>
      <c r="AG486">
        <v>248</v>
      </c>
      <c r="AH486" s="1">
        <v>36288</v>
      </c>
      <c r="AI486" s="1">
        <v>54895</v>
      </c>
      <c r="AJ486">
        <v>39.75</v>
      </c>
      <c r="AK486">
        <v>30.25</v>
      </c>
      <c r="AL486">
        <v>30.76</v>
      </c>
      <c r="AM486">
        <v>6.1</v>
      </c>
      <c r="AN486">
        <v>0</v>
      </c>
      <c r="AO486">
        <v>1.0099</v>
      </c>
      <c r="AP486" s="1">
        <v>1485.28</v>
      </c>
      <c r="AQ486" s="1">
        <v>2871.34</v>
      </c>
      <c r="AR486" s="1">
        <v>7967.57</v>
      </c>
      <c r="AS486">
        <v>805.54</v>
      </c>
      <c r="AT486">
        <v>483.12</v>
      </c>
      <c r="AU486" s="1">
        <v>13612.86</v>
      </c>
      <c r="AV486" s="1">
        <v>8738.76</v>
      </c>
      <c r="AW486">
        <v>0.54900000000000004</v>
      </c>
      <c r="AX486" s="1">
        <v>4568.72</v>
      </c>
      <c r="AY486">
        <v>0.28699999999999998</v>
      </c>
      <c r="AZ486" s="1">
        <v>1064.1099999999999</v>
      </c>
      <c r="BA486">
        <v>6.6900000000000001E-2</v>
      </c>
      <c r="BB486" s="1">
        <v>1545.93</v>
      </c>
      <c r="BC486">
        <v>9.7100000000000006E-2</v>
      </c>
      <c r="BD486" s="1">
        <v>15917.52</v>
      </c>
      <c r="BE486" s="1">
        <v>6018.26</v>
      </c>
      <c r="BF486">
        <v>1.5172000000000001</v>
      </c>
      <c r="BG486">
        <v>0.50329999999999997</v>
      </c>
      <c r="BH486">
        <v>0.24390000000000001</v>
      </c>
      <c r="BI486">
        <v>0.1993</v>
      </c>
      <c r="BJ486">
        <v>4.1200000000000001E-2</v>
      </c>
      <c r="BK486">
        <v>1.23E-2</v>
      </c>
    </row>
    <row r="487" spans="1:63" x14ac:dyDescent="0.25">
      <c r="A487" t="s">
        <v>487</v>
      </c>
      <c r="B487">
        <v>50583</v>
      </c>
      <c r="C487">
        <v>118</v>
      </c>
      <c r="D487">
        <v>10.15</v>
      </c>
      <c r="E487" s="1">
        <v>1198.1600000000001</v>
      </c>
      <c r="F487" s="1">
        <v>1211.1500000000001</v>
      </c>
      <c r="G487">
        <v>0</v>
      </c>
      <c r="H487">
        <v>0</v>
      </c>
      <c r="I487">
        <v>6.6E-3</v>
      </c>
      <c r="J487">
        <v>8.0000000000000004E-4</v>
      </c>
      <c r="K487">
        <v>2.64E-2</v>
      </c>
      <c r="L487">
        <v>0.95379999999999998</v>
      </c>
      <c r="M487">
        <v>1.24E-2</v>
      </c>
      <c r="N487">
        <v>0.2969</v>
      </c>
      <c r="O487">
        <v>7.3300000000000004E-2</v>
      </c>
      <c r="P487">
        <v>0.14360000000000001</v>
      </c>
      <c r="Q487" s="1">
        <v>59190.38</v>
      </c>
      <c r="R487">
        <v>0.2</v>
      </c>
      <c r="S487">
        <v>0.1913</v>
      </c>
      <c r="T487">
        <v>0.60870000000000002</v>
      </c>
      <c r="U487">
        <v>11</v>
      </c>
      <c r="V487" s="1">
        <v>63581.55</v>
      </c>
      <c r="W487">
        <v>105.55</v>
      </c>
      <c r="X487" s="1">
        <v>455024.25</v>
      </c>
      <c r="Y487">
        <v>0.61709999999999998</v>
      </c>
      <c r="Z487">
        <v>9.98E-2</v>
      </c>
      <c r="AA487">
        <v>0.28310000000000002</v>
      </c>
      <c r="AB487">
        <v>0.38290000000000002</v>
      </c>
      <c r="AC487">
        <v>455.02</v>
      </c>
      <c r="AD487" s="1">
        <v>15466.83</v>
      </c>
      <c r="AE487">
        <v>922.86</v>
      </c>
      <c r="AF487" s="1">
        <v>293726.27</v>
      </c>
      <c r="AG487">
        <v>571</v>
      </c>
      <c r="AH487" s="1">
        <v>29247</v>
      </c>
      <c r="AI487" s="1">
        <v>53243</v>
      </c>
      <c r="AJ487">
        <v>48.7</v>
      </c>
      <c r="AK487">
        <v>27.97</v>
      </c>
      <c r="AL487">
        <v>29.52</v>
      </c>
      <c r="AM487">
        <v>4.7</v>
      </c>
      <c r="AN487">
        <v>0</v>
      </c>
      <c r="AO487">
        <v>1.3366</v>
      </c>
      <c r="AP487" s="1">
        <v>1836.84</v>
      </c>
      <c r="AQ487" s="1">
        <v>3021.67</v>
      </c>
      <c r="AR487" s="1">
        <v>9185.64</v>
      </c>
      <c r="AS487">
        <v>810.79</v>
      </c>
      <c r="AT487">
        <v>461.4</v>
      </c>
      <c r="AU487" s="1">
        <v>15316.34</v>
      </c>
      <c r="AV487" s="1">
        <v>5749.9</v>
      </c>
      <c r="AW487">
        <v>0.28100000000000003</v>
      </c>
      <c r="AX487" s="1">
        <v>10841.97</v>
      </c>
      <c r="AY487">
        <v>0.52990000000000004</v>
      </c>
      <c r="AZ487" s="1">
        <v>1325.33</v>
      </c>
      <c r="BA487">
        <v>6.4799999999999996E-2</v>
      </c>
      <c r="BB487" s="1">
        <v>2544.08</v>
      </c>
      <c r="BC487">
        <v>0.12429999999999999</v>
      </c>
      <c r="BD487" s="1">
        <v>20461.28</v>
      </c>
      <c r="BE487" s="1">
        <v>5111.1899999999996</v>
      </c>
      <c r="BF487">
        <v>1.1577999999999999</v>
      </c>
      <c r="BG487">
        <v>0.52480000000000004</v>
      </c>
      <c r="BH487">
        <v>0.25919999999999999</v>
      </c>
      <c r="BI487">
        <v>0.1467</v>
      </c>
      <c r="BJ487">
        <v>4.4200000000000003E-2</v>
      </c>
      <c r="BK487">
        <v>2.5100000000000001E-2</v>
      </c>
    </row>
    <row r="488" spans="1:63" x14ac:dyDescent="0.25">
      <c r="A488" t="s">
        <v>488</v>
      </c>
      <c r="B488">
        <v>46276</v>
      </c>
      <c r="C488">
        <v>79</v>
      </c>
      <c r="D488">
        <v>8.9</v>
      </c>
      <c r="E488">
        <v>702.96</v>
      </c>
      <c r="F488">
        <v>698.59</v>
      </c>
      <c r="G488">
        <v>2.8999999999999998E-3</v>
      </c>
      <c r="H488">
        <v>0</v>
      </c>
      <c r="I488">
        <v>5.7000000000000002E-3</v>
      </c>
      <c r="J488">
        <v>0</v>
      </c>
      <c r="K488">
        <v>8.6E-3</v>
      </c>
      <c r="L488">
        <v>0.95850000000000002</v>
      </c>
      <c r="M488">
        <v>2.4400000000000002E-2</v>
      </c>
      <c r="N488">
        <v>0.27679999999999999</v>
      </c>
      <c r="O488">
        <v>0</v>
      </c>
      <c r="P488">
        <v>0.17219999999999999</v>
      </c>
      <c r="Q488" s="1">
        <v>60164.63</v>
      </c>
      <c r="R488">
        <v>0.27029999999999998</v>
      </c>
      <c r="S488">
        <v>0.20269999999999999</v>
      </c>
      <c r="T488">
        <v>0.52700000000000002</v>
      </c>
      <c r="U488">
        <v>6</v>
      </c>
      <c r="V488" s="1">
        <v>73173.33</v>
      </c>
      <c r="W488">
        <v>112.57</v>
      </c>
      <c r="X488" s="1">
        <v>188898.63</v>
      </c>
      <c r="Y488">
        <v>0.81950000000000001</v>
      </c>
      <c r="Z488">
        <v>9.5100000000000004E-2</v>
      </c>
      <c r="AA488">
        <v>8.5400000000000004E-2</v>
      </c>
      <c r="AB488">
        <v>0.18049999999999999</v>
      </c>
      <c r="AC488">
        <v>188.9</v>
      </c>
      <c r="AD488" s="1">
        <v>5299.78</v>
      </c>
      <c r="AE488">
        <v>550.58000000000004</v>
      </c>
      <c r="AF488" s="1">
        <v>192165.72</v>
      </c>
      <c r="AG488">
        <v>425</v>
      </c>
      <c r="AH488" s="1">
        <v>37850</v>
      </c>
      <c r="AI488" s="1">
        <v>59545</v>
      </c>
      <c r="AJ488">
        <v>40.520000000000003</v>
      </c>
      <c r="AK488">
        <v>26.81</v>
      </c>
      <c r="AL488">
        <v>27.64</v>
      </c>
      <c r="AM488">
        <v>5.2</v>
      </c>
      <c r="AN488" s="1">
        <v>1635.07</v>
      </c>
      <c r="AO488">
        <v>1.5858000000000001</v>
      </c>
      <c r="AP488" s="1">
        <v>1958.09</v>
      </c>
      <c r="AQ488" s="1">
        <v>2040.46</v>
      </c>
      <c r="AR488" s="1">
        <v>9666.77</v>
      </c>
      <c r="AS488">
        <v>848.4</v>
      </c>
      <c r="AT488">
        <v>285.51</v>
      </c>
      <c r="AU488" s="1">
        <v>14799.22</v>
      </c>
      <c r="AV488" s="1">
        <v>6547.94</v>
      </c>
      <c r="AW488">
        <v>0.4264</v>
      </c>
      <c r="AX488" s="1">
        <v>6154.55</v>
      </c>
      <c r="AY488">
        <v>0.40079999999999999</v>
      </c>
      <c r="AZ488" s="1">
        <v>1371.52</v>
      </c>
      <c r="BA488">
        <v>8.9300000000000004E-2</v>
      </c>
      <c r="BB488" s="1">
        <v>1283.3</v>
      </c>
      <c r="BC488">
        <v>8.3599999999999994E-2</v>
      </c>
      <c r="BD488" s="1">
        <v>15357.31</v>
      </c>
      <c r="BE488" s="1">
        <v>6107.09</v>
      </c>
      <c r="BF488">
        <v>1.7890999999999999</v>
      </c>
      <c r="BG488">
        <v>0.58350000000000002</v>
      </c>
      <c r="BH488">
        <v>0.22370000000000001</v>
      </c>
      <c r="BI488">
        <v>0.1482</v>
      </c>
      <c r="BJ488">
        <v>2.58E-2</v>
      </c>
      <c r="BK488">
        <v>1.8800000000000001E-2</v>
      </c>
    </row>
    <row r="489" spans="1:63" x14ac:dyDescent="0.25">
      <c r="A489" t="s">
        <v>489</v>
      </c>
      <c r="B489">
        <v>49528</v>
      </c>
      <c r="C489">
        <v>136</v>
      </c>
      <c r="D489">
        <v>7.14</v>
      </c>
      <c r="E489">
        <v>971.36</v>
      </c>
      <c r="F489">
        <v>929.99</v>
      </c>
      <c r="G489">
        <v>0</v>
      </c>
      <c r="H489">
        <v>0</v>
      </c>
      <c r="I489">
        <v>2.2000000000000001E-3</v>
      </c>
      <c r="J489">
        <v>0</v>
      </c>
      <c r="K489">
        <v>9.7000000000000003E-3</v>
      </c>
      <c r="L489">
        <v>0.95269999999999999</v>
      </c>
      <c r="M489">
        <v>3.5499999999999997E-2</v>
      </c>
      <c r="N489">
        <v>0.57479999999999998</v>
      </c>
      <c r="O489">
        <v>0</v>
      </c>
      <c r="P489">
        <v>0.15190000000000001</v>
      </c>
      <c r="Q489" s="1">
        <v>56208.959999999999</v>
      </c>
      <c r="R489">
        <v>0.2278</v>
      </c>
      <c r="S489">
        <v>0.53159999999999996</v>
      </c>
      <c r="T489">
        <v>0.24049999999999999</v>
      </c>
      <c r="U489">
        <v>8</v>
      </c>
      <c r="V489" s="1">
        <v>73995.75</v>
      </c>
      <c r="W489">
        <v>113.04</v>
      </c>
      <c r="X489" s="1">
        <v>115376.29</v>
      </c>
      <c r="Y489">
        <v>0.84599999999999997</v>
      </c>
      <c r="Z489">
        <v>5.3499999999999999E-2</v>
      </c>
      <c r="AA489">
        <v>0.10050000000000001</v>
      </c>
      <c r="AB489">
        <v>0.154</v>
      </c>
      <c r="AC489">
        <v>115.38</v>
      </c>
      <c r="AD489" s="1">
        <v>2717.06</v>
      </c>
      <c r="AE489">
        <v>339.43</v>
      </c>
      <c r="AF489" s="1">
        <v>101542.11</v>
      </c>
      <c r="AG489">
        <v>84</v>
      </c>
      <c r="AH489" s="1">
        <v>36520</v>
      </c>
      <c r="AI489" s="1">
        <v>50601</v>
      </c>
      <c r="AJ489">
        <v>32.5</v>
      </c>
      <c r="AK489">
        <v>22.24</v>
      </c>
      <c r="AL489">
        <v>27.46</v>
      </c>
      <c r="AM489">
        <v>4.5</v>
      </c>
      <c r="AN489">
        <v>2.38</v>
      </c>
      <c r="AO489">
        <v>0.71860000000000002</v>
      </c>
      <c r="AP489" s="1">
        <v>1613.38</v>
      </c>
      <c r="AQ489" s="1">
        <v>2854</v>
      </c>
      <c r="AR489" s="1">
        <v>8517.23</v>
      </c>
      <c r="AS489">
        <v>593.71</v>
      </c>
      <c r="AT489">
        <v>78.45</v>
      </c>
      <c r="AU489" s="1">
        <v>13656.77</v>
      </c>
      <c r="AV489" s="1">
        <v>10813.44</v>
      </c>
      <c r="AW489">
        <v>0.6462</v>
      </c>
      <c r="AX489" s="1">
        <v>2339.9</v>
      </c>
      <c r="AY489">
        <v>0.13980000000000001</v>
      </c>
      <c r="AZ489" s="1">
        <v>2143.56</v>
      </c>
      <c r="BA489">
        <v>0.12809999999999999</v>
      </c>
      <c r="BB489" s="1">
        <v>1436.72</v>
      </c>
      <c r="BC489">
        <v>8.5900000000000004E-2</v>
      </c>
      <c r="BD489" s="1">
        <v>16733.62</v>
      </c>
      <c r="BE489" s="1">
        <v>9921.91</v>
      </c>
      <c r="BF489">
        <v>3.5331999999999999</v>
      </c>
      <c r="BG489">
        <v>0.51990000000000003</v>
      </c>
      <c r="BH489">
        <v>0.2339</v>
      </c>
      <c r="BI489">
        <v>0.19040000000000001</v>
      </c>
      <c r="BJ489">
        <v>4.9200000000000001E-2</v>
      </c>
      <c r="BK489">
        <v>6.6E-3</v>
      </c>
    </row>
    <row r="490" spans="1:63" x14ac:dyDescent="0.25">
      <c r="A490" t="s">
        <v>490</v>
      </c>
      <c r="B490">
        <v>46441</v>
      </c>
      <c r="C490">
        <v>100</v>
      </c>
      <c r="D490">
        <v>7.79</v>
      </c>
      <c r="E490">
        <v>778.67</v>
      </c>
      <c r="F490">
        <v>781.53</v>
      </c>
      <c r="G490">
        <v>1.2999999999999999E-3</v>
      </c>
      <c r="H490">
        <v>0</v>
      </c>
      <c r="I490">
        <v>1.54E-2</v>
      </c>
      <c r="J490">
        <v>2.5999999999999999E-3</v>
      </c>
      <c r="K490">
        <v>1.66E-2</v>
      </c>
      <c r="L490">
        <v>0.92569999999999997</v>
      </c>
      <c r="M490">
        <v>3.8399999999999997E-2</v>
      </c>
      <c r="N490">
        <v>0.99639999999999995</v>
      </c>
      <c r="O490">
        <v>0</v>
      </c>
      <c r="P490">
        <v>0.1827</v>
      </c>
      <c r="Q490" s="1">
        <v>50324.52</v>
      </c>
      <c r="R490">
        <v>9.8400000000000001E-2</v>
      </c>
      <c r="S490">
        <v>0.21310000000000001</v>
      </c>
      <c r="T490">
        <v>0.6885</v>
      </c>
      <c r="U490">
        <v>10</v>
      </c>
      <c r="V490" s="1">
        <v>67868.7</v>
      </c>
      <c r="W490">
        <v>76.150000000000006</v>
      </c>
      <c r="X490" s="1">
        <v>195145.95</v>
      </c>
      <c r="Y490">
        <v>0.5917</v>
      </c>
      <c r="Z490">
        <v>7.8899999999999998E-2</v>
      </c>
      <c r="AA490">
        <v>0.32929999999999998</v>
      </c>
      <c r="AB490">
        <v>0.4083</v>
      </c>
      <c r="AC490">
        <v>195.15</v>
      </c>
      <c r="AD490" s="1">
        <v>5390.65</v>
      </c>
      <c r="AE490">
        <v>426.23</v>
      </c>
      <c r="AF490" s="1">
        <v>162817.96</v>
      </c>
      <c r="AG490">
        <v>314</v>
      </c>
      <c r="AH490" s="1">
        <v>32994</v>
      </c>
      <c r="AI490" s="1">
        <v>49325</v>
      </c>
      <c r="AJ490">
        <v>36.64</v>
      </c>
      <c r="AK490">
        <v>22</v>
      </c>
      <c r="AL490">
        <v>32.17</v>
      </c>
      <c r="AM490">
        <v>4.4000000000000004</v>
      </c>
      <c r="AN490">
        <v>0</v>
      </c>
      <c r="AO490">
        <v>0.87150000000000005</v>
      </c>
      <c r="AP490" s="1">
        <v>3554.13</v>
      </c>
      <c r="AQ490" s="1">
        <v>3467.51</v>
      </c>
      <c r="AR490" s="1">
        <v>8002.94</v>
      </c>
      <c r="AS490">
        <v>644.92999999999995</v>
      </c>
      <c r="AT490">
        <v>81.98</v>
      </c>
      <c r="AU490" s="1">
        <v>15751.49</v>
      </c>
      <c r="AV490" s="1">
        <v>10799.91</v>
      </c>
      <c r="AW490">
        <v>0.52959999999999996</v>
      </c>
      <c r="AX490" s="1">
        <v>4614.1899999999996</v>
      </c>
      <c r="AY490">
        <v>0.2263</v>
      </c>
      <c r="AZ490" s="1">
        <v>2352.9899999999998</v>
      </c>
      <c r="BA490">
        <v>0.1154</v>
      </c>
      <c r="BB490" s="1">
        <v>2624.52</v>
      </c>
      <c r="BC490">
        <v>0.12870000000000001</v>
      </c>
      <c r="BD490" s="1">
        <v>20391.61</v>
      </c>
      <c r="BE490" s="1">
        <v>9973.57</v>
      </c>
      <c r="BF490">
        <v>3.8045</v>
      </c>
      <c r="BG490">
        <v>0.51219999999999999</v>
      </c>
      <c r="BH490">
        <v>0.2833</v>
      </c>
      <c r="BI490">
        <v>0.12770000000000001</v>
      </c>
      <c r="BJ490">
        <v>5.1700000000000003E-2</v>
      </c>
      <c r="BK490">
        <v>2.5100000000000001E-2</v>
      </c>
    </row>
    <row r="491" spans="1:63" x14ac:dyDescent="0.25">
      <c r="A491" t="s">
        <v>491</v>
      </c>
      <c r="B491">
        <v>48538</v>
      </c>
      <c r="C491">
        <v>80</v>
      </c>
      <c r="D491">
        <v>8.57</v>
      </c>
      <c r="E491">
        <v>685.65</v>
      </c>
      <c r="F491">
        <v>711.14</v>
      </c>
      <c r="G491">
        <v>0</v>
      </c>
      <c r="H491">
        <v>0</v>
      </c>
      <c r="I491">
        <v>0</v>
      </c>
      <c r="J491">
        <v>0</v>
      </c>
      <c r="K491">
        <v>1.4E-2</v>
      </c>
      <c r="L491">
        <v>0.96209999999999996</v>
      </c>
      <c r="M491">
        <v>2.3900000000000001E-2</v>
      </c>
      <c r="N491">
        <v>0.998</v>
      </c>
      <c r="O491">
        <v>0</v>
      </c>
      <c r="P491">
        <v>0.17069999999999999</v>
      </c>
      <c r="Q491" s="1">
        <v>48113.19</v>
      </c>
      <c r="R491">
        <v>0.2545</v>
      </c>
      <c r="S491">
        <v>0.18179999999999999</v>
      </c>
      <c r="T491">
        <v>0.56359999999999999</v>
      </c>
      <c r="U491">
        <v>6</v>
      </c>
      <c r="V491" s="1">
        <v>77609.5</v>
      </c>
      <c r="W491">
        <v>114.28</v>
      </c>
      <c r="X491" s="1">
        <v>145930.14000000001</v>
      </c>
      <c r="Y491">
        <v>0.64170000000000005</v>
      </c>
      <c r="Z491">
        <v>0.17780000000000001</v>
      </c>
      <c r="AA491">
        <v>0.18049999999999999</v>
      </c>
      <c r="AB491">
        <v>0.35830000000000001</v>
      </c>
      <c r="AC491">
        <v>145.93</v>
      </c>
      <c r="AD491" s="1">
        <v>3193.31</v>
      </c>
      <c r="AE491">
        <v>418.44</v>
      </c>
      <c r="AF491" s="1">
        <v>135213.44</v>
      </c>
      <c r="AG491">
        <v>191</v>
      </c>
      <c r="AH491" s="1">
        <v>32045</v>
      </c>
      <c r="AI491" s="1">
        <v>49105</v>
      </c>
      <c r="AJ491">
        <v>27</v>
      </c>
      <c r="AK491">
        <v>20</v>
      </c>
      <c r="AL491">
        <v>23.48</v>
      </c>
      <c r="AM491">
        <v>3.5</v>
      </c>
      <c r="AN491">
        <v>0</v>
      </c>
      <c r="AO491">
        <v>0.65100000000000002</v>
      </c>
      <c r="AP491" s="1">
        <v>1788.99</v>
      </c>
      <c r="AQ491" s="1">
        <v>2392.4899999999998</v>
      </c>
      <c r="AR491" s="1">
        <v>6057.69</v>
      </c>
      <c r="AS491">
        <v>691.45</v>
      </c>
      <c r="AT491">
        <v>231.55</v>
      </c>
      <c r="AU491" s="1">
        <v>11162.17</v>
      </c>
      <c r="AV491" s="1">
        <v>9000.76</v>
      </c>
      <c r="AW491">
        <v>0.59079999999999999</v>
      </c>
      <c r="AX491" s="1">
        <v>2889.99</v>
      </c>
      <c r="AY491">
        <v>0.18970000000000001</v>
      </c>
      <c r="AZ491">
        <v>924.41</v>
      </c>
      <c r="BA491">
        <v>6.0699999999999997E-2</v>
      </c>
      <c r="BB491" s="1">
        <v>2418.92</v>
      </c>
      <c r="BC491">
        <v>0.1588</v>
      </c>
      <c r="BD491" s="1">
        <v>15234.08</v>
      </c>
      <c r="BE491" s="1">
        <v>8484.7800000000007</v>
      </c>
      <c r="BF491">
        <v>3.3906000000000001</v>
      </c>
      <c r="BG491">
        <v>0.48060000000000003</v>
      </c>
      <c r="BH491">
        <v>0.28870000000000001</v>
      </c>
      <c r="BI491">
        <v>0.1547</v>
      </c>
      <c r="BJ491">
        <v>5.8500000000000003E-2</v>
      </c>
      <c r="BK491">
        <v>1.7500000000000002E-2</v>
      </c>
    </row>
    <row r="492" spans="1:63" x14ac:dyDescent="0.25">
      <c r="A492" t="s">
        <v>492</v>
      </c>
      <c r="B492">
        <v>49064</v>
      </c>
      <c r="C492">
        <v>87</v>
      </c>
      <c r="D492">
        <v>8.35</v>
      </c>
      <c r="E492">
        <v>726.02</v>
      </c>
      <c r="F492">
        <v>604.63</v>
      </c>
      <c r="G492">
        <v>1.6999999999999999E-3</v>
      </c>
      <c r="H492">
        <v>0</v>
      </c>
      <c r="I492">
        <v>5.0000000000000001E-3</v>
      </c>
      <c r="J492">
        <v>0</v>
      </c>
      <c r="K492">
        <v>8.3000000000000001E-3</v>
      </c>
      <c r="L492">
        <v>0.96530000000000005</v>
      </c>
      <c r="M492">
        <v>1.9800000000000002E-2</v>
      </c>
      <c r="N492">
        <v>1</v>
      </c>
      <c r="O492">
        <v>0</v>
      </c>
      <c r="P492">
        <v>0.2243</v>
      </c>
      <c r="Q492" s="1">
        <v>54495.53</v>
      </c>
      <c r="R492">
        <v>0.2656</v>
      </c>
      <c r="S492">
        <v>0.1406</v>
      </c>
      <c r="T492">
        <v>0.59379999999999999</v>
      </c>
      <c r="U492">
        <v>6</v>
      </c>
      <c r="V492" s="1">
        <v>86172.33</v>
      </c>
      <c r="W492">
        <v>114.67</v>
      </c>
      <c r="X492" s="1">
        <v>93904.38</v>
      </c>
      <c r="Y492">
        <v>0.77839999999999998</v>
      </c>
      <c r="Z492">
        <v>8.0600000000000005E-2</v>
      </c>
      <c r="AA492">
        <v>0.1409</v>
      </c>
      <c r="AB492">
        <v>0.22159999999999999</v>
      </c>
      <c r="AC492">
        <v>93.9</v>
      </c>
      <c r="AD492" s="1">
        <v>2167.41</v>
      </c>
      <c r="AE492">
        <v>250.28</v>
      </c>
      <c r="AF492" s="1">
        <v>83098.11</v>
      </c>
      <c r="AG492">
        <v>48</v>
      </c>
      <c r="AH492" s="1">
        <v>32434</v>
      </c>
      <c r="AI492" s="1">
        <v>43800</v>
      </c>
      <c r="AJ492">
        <v>28.9</v>
      </c>
      <c r="AK492">
        <v>22</v>
      </c>
      <c r="AL492">
        <v>23.35</v>
      </c>
      <c r="AM492">
        <v>3</v>
      </c>
      <c r="AN492">
        <v>0</v>
      </c>
      <c r="AO492">
        <v>0.74560000000000004</v>
      </c>
      <c r="AP492" s="1">
        <v>2518.9</v>
      </c>
      <c r="AQ492" s="1">
        <v>3685.09</v>
      </c>
      <c r="AR492" s="1">
        <v>10042.57</v>
      </c>
      <c r="AS492">
        <v>338.06</v>
      </c>
      <c r="AT492">
        <v>242.92</v>
      </c>
      <c r="AU492" s="1">
        <v>16827.54</v>
      </c>
      <c r="AV492" s="1">
        <v>15299.16</v>
      </c>
      <c r="AW492">
        <v>0.71550000000000002</v>
      </c>
      <c r="AX492" s="1">
        <v>2011.38</v>
      </c>
      <c r="AY492">
        <v>9.4100000000000003E-2</v>
      </c>
      <c r="AZ492" s="1">
        <v>1221.2</v>
      </c>
      <c r="BA492">
        <v>5.7099999999999998E-2</v>
      </c>
      <c r="BB492" s="1">
        <v>2849.24</v>
      </c>
      <c r="BC492">
        <v>0.1333</v>
      </c>
      <c r="BD492" s="1">
        <v>21380.98</v>
      </c>
      <c r="BE492" s="1">
        <v>12051.92</v>
      </c>
      <c r="BF492">
        <v>6.3771000000000004</v>
      </c>
      <c r="BG492">
        <v>0.53569999999999995</v>
      </c>
      <c r="BH492">
        <v>0.2631</v>
      </c>
      <c r="BI492">
        <v>0.10150000000000001</v>
      </c>
      <c r="BJ492">
        <v>1.52E-2</v>
      </c>
      <c r="BK492">
        <v>8.4400000000000003E-2</v>
      </c>
    </row>
    <row r="493" spans="1:63" x14ac:dyDescent="0.25">
      <c r="A493" t="s">
        <v>493</v>
      </c>
      <c r="B493">
        <v>50237</v>
      </c>
      <c r="C493">
        <v>26</v>
      </c>
      <c r="D493">
        <v>17.28</v>
      </c>
      <c r="E493">
        <v>449.18</v>
      </c>
      <c r="F493">
        <v>426.72</v>
      </c>
      <c r="G493">
        <v>2.3E-3</v>
      </c>
      <c r="H493">
        <v>0</v>
      </c>
      <c r="I493">
        <v>7.0000000000000001E-3</v>
      </c>
      <c r="J493">
        <v>0</v>
      </c>
      <c r="K493">
        <v>2.81E-2</v>
      </c>
      <c r="L493">
        <v>0.90159999999999996</v>
      </c>
      <c r="M493">
        <v>6.0900000000000003E-2</v>
      </c>
      <c r="N493">
        <v>0.48649999999999999</v>
      </c>
      <c r="O493">
        <v>2.58E-2</v>
      </c>
      <c r="P493">
        <v>0.14410000000000001</v>
      </c>
      <c r="Q493" s="1">
        <v>49332.05</v>
      </c>
      <c r="R493">
        <v>0.34920000000000001</v>
      </c>
      <c r="S493">
        <v>0.15870000000000001</v>
      </c>
      <c r="T493">
        <v>0.49209999999999998</v>
      </c>
      <c r="U493">
        <v>4</v>
      </c>
      <c r="V493" s="1">
        <v>60120.83</v>
      </c>
      <c r="W493">
        <v>107.33</v>
      </c>
      <c r="X493" s="1">
        <v>167292.67000000001</v>
      </c>
      <c r="Y493">
        <v>0.93359999999999999</v>
      </c>
      <c r="Z493">
        <v>2.5899999999999999E-2</v>
      </c>
      <c r="AA493">
        <v>4.0500000000000001E-2</v>
      </c>
      <c r="AB493">
        <v>6.6400000000000001E-2</v>
      </c>
      <c r="AC493">
        <v>167.29</v>
      </c>
      <c r="AD493" s="1">
        <v>4386.8500000000004</v>
      </c>
      <c r="AE493">
        <v>729.79</v>
      </c>
      <c r="AF493" s="1">
        <v>142124.01999999999</v>
      </c>
      <c r="AG493">
        <v>225</v>
      </c>
      <c r="AH493" s="1">
        <v>32776</v>
      </c>
      <c r="AI493" s="1">
        <v>57526</v>
      </c>
      <c r="AJ493">
        <v>43.2</v>
      </c>
      <c r="AK493">
        <v>25.5</v>
      </c>
      <c r="AL493">
        <v>25.74</v>
      </c>
      <c r="AM493">
        <v>5.6</v>
      </c>
      <c r="AN493">
        <v>0</v>
      </c>
      <c r="AO493">
        <v>0.7863</v>
      </c>
      <c r="AP493" s="1">
        <v>1889.84</v>
      </c>
      <c r="AQ493" s="1">
        <v>2462.64</v>
      </c>
      <c r="AR493" s="1">
        <v>7108.39</v>
      </c>
      <c r="AS493">
        <v>460.82</v>
      </c>
      <c r="AT493">
        <v>238.77</v>
      </c>
      <c r="AU493" s="1">
        <v>12160.46</v>
      </c>
      <c r="AV493" s="1">
        <v>9464.75</v>
      </c>
      <c r="AW493">
        <v>0.56299999999999994</v>
      </c>
      <c r="AX493" s="1">
        <v>3820.41</v>
      </c>
      <c r="AY493">
        <v>0.22720000000000001</v>
      </c>
      <c r="AZ493" s="1">
        <v>1880.35</v>
      </c>
      <c r="BA493">
        <v>0.1118</v>
      </c>
      <c r="BB493" s="1">
        <v>1646.72</v>
      </c>
      <c r="BC493">
        <v>9.7900000000000001E-2</v>
      </c>
      <c r="BD493" s="1">
        <v>16812.23</v>
      </c>
      <c r="BE493" s="1">
        <v>7221.02</v>
      </c>
      <c r="BF493">
        <v>1.7060999999999999</v>
      </c>
      <c r="BG493">
        <v>0.49890000000000001</v>
      </c>
      <c r="BH493">
        <v>0.2039</v>
      </c>
      <c r="BI493">
        <v>0.25380000000000003</v>
      </c>
      <c r="BJ493">
        <v>3.0099999999999998E-2</v>
      </c>
      <c r="BK493">
        <v>1.34E-2</v>
      </c>
    </row>
    <row r="494" spans="1:63" x14ac:dyDescent="0.25">
      <c r="A494" t="s">
        <v>494</v>
      </c>
      <c r="B494">
        <v>48041</v>
      </c>
      <c r="C494">
        <v>65</v>
      </c>
      <c r="D494">
        <v>72.3</v>
      </c>
      <c r="E494" s="1">
        <v>4699.74</v>
      </c>
      <c r="F494" s="1">
        <v>4407.93</v>
      </c>
      <c r="G494">
        <v>6.3100000000000003E-2</v>
      </c>
      <c r="H494">
        <v>6.9999999999999999E-4</v>
      </c>
      <c r="I494">
        <v>3.9199999999999999E-2</v>
      </c>
      <c r="J494">
        <v>1.6000000000000001E-3</v>
      </c>
      <c r="K494">
        <v>3.4000000000000002E-2</v>
      </c>
      <c r="L494">
        <v>0.80700000000000005</v>
      </c>
      <c r="M494">
        <v>5.4399999999999997E-2</v>
      </c>
      <c r="N494">
        <v>0.31459999999999999</v>
      </c>
      <c r="O494">
        <v>3.5099999999999999E-2</v>
      </c>
      <c r="P494">
        <v>0.14990000000000001</v>
      </c>
      <c r="Q494" s="1">
        <v>65733.11</v>
      </c>
      <c r="R494">
        <v>0.2172</v>
      </c>
      <c r="S494">
        <v>0.2034</v>
      </c>
      <c r="T494">
        <v>0.57930000000000004</v>
      </c>
      <c r="U494">
        <v>24</v>
      </c>
      <c r="V494" s="1">
        <v>92846.38</v>
      </c>
      <c r="W494">
        <v>192.58</v>
      </c>
      <c r="X494" s="1">
        <v>196931.61</v>
      </c>
      <c r="Y494">
        <v>0.80689999999999995</v>
      </c>
      <c r="Z494">
        <v>0.13730000000000001</v>
      </c>
      <c r="AA494">
        <v>5.5899999999999998E-2</v>
      </c>
      <c r="AB494">
        <v>0.19309999999999999</v>
      </c>
      <c r="AC494">
        <v>196.93</v>
      </c>
      <c r="AD494" s="1">
        <v>5368.85</v>
      </c>
      <c r="AE494">
        <v>624.9</v>
      </c>
      <c r="AF494" s="1">
        <v>161576.71</v>
      </c>
      <c r="AG494">
        <v>308</v>
      </c>
      <c r="AH494" s="1">
        <v>46623</v>
      </c>
      <c r="AI494" s="1">
        <v>71018</v>
      </c>
      <c r="AJ494">
        <v>31.7</v>
      </c>
      <c r="AK494">
        <v>27</v>
      </c>
      <c r="AL494">
        <v>27</v>
      </c>
      <c r="AM494">
        <v>4.9000000000000004</v>
      </c>
      <c r="AN494" s="1">
        <v>1434.75</v>
      </c>
      <c r="AO494">
        <v>0.96189999999999998</v>
      </c>
      <c r="AP494" s="1">
        <v>1225.29</v>
      </c>
      <c r="AQ494" s="1">
        <v>1770.19</v>
      </c>
      <c r="AR494" s="1">
        <v>5861.59</v>
      </c>
      <c r="AS494">
        <v>648.9</v>
      </c>
      <c r="AT494">
        <v>507.4</v>
      </c>
      <c r="AU494" s="1">
        <v>10013.379999999999</v>
      </c>
      <c r="AV494" s="1">
        <v>4650.67</v>
      </c>
      <c r="AW494">
        <v>0.39460000000000001</v>
      </c>
      <c r="AX494" s="1">
        <v>5917.14</v>
      </c>
      <c r="AY494">
        <v>0.502</v>
      </c>
      <c r="AZ494">
        <v>351.4</v>
      </c>
      <c r="BA494">
        <v>2.98E-2</v>
      </c>
      <c r="BB494">
        <v>867.08</v>
      </c>
      <c r="BC494">
        <v>7.3599999999999999E-2</v>
      </c>
      <c r="BD494" s="1">
        <v>11786.29</v>
      </c>
      <c r="BE494" s="1">
        <v>3063.64</v>
      </c>
      <c r="BF494">
        <v>0.70730000000000004</v>
      </c>
      <c r="BG494">
        <v>0.6008</v>
      </c>
      <c r="BH494">
        <v>0.24229999999999999</v>
      </c>
      <c r="BI494">
        <v>0.1091</v>
      </c>
      <c r="BJ494">
        <v>3.3000000000000002E-2</v>
      </c>
      <c r="BK494">
        <v>1.47E-2</v>
      </c>
    </row>
    <row r="495" spans="1:63" x14ac:dyDescent="0.25">
      <c r="A495" t="s">
        <v>495</v>
      </c>
      <c r="B495">
        <v>47381</v>
      </c>
      <c r="C495">
        <v>68</v>
      </c>
      <c r="D495">
        <v>61.42</v>
      </c>
      <c r="E495" s="1">
        <v>4176.63</v>
      </c>
      <c r="F495" s="1">
        <v>3832.81</v>
      </c>
      <c r="G495">
        <v>6.4999999999999997E-3</v>
      </c>
      <c r="H495">
        <v>1E-3</v>
      </c>
      <c r="I495">
        <v>8.3000000000000001E-3</v>
      </c>
      <c r="J495">
        <v>2.9999999999999997E-4</v>
      </c>
      <c r="K495">
        <v>2.9000000000000001E-2</v>
      </c>
      <c r="L495">
        <v>0.92330000000000001</v>
      </c>
      <c r="M495">
        <v>3.1600000000000003E-2</v>
      </c>
      <c r="N495">
        <v>0.34310000000000002</v>
      </c>
      <c r="O495">
        <v>4.3E-3</v>
      </c>
      <c r="P495">
        <v>0.13700000000000001</v>
      </c>
      <c r="Q495" s="1">
        <v>72294.14</v>
      </c>
      <c r="R495">
        <v>0.25230000000000002</v>
      </c>
      <c r="S495">
        <v>0.1835</v>
      </c>
      <c r="T495">
        <v>0.56420000000000003</v>
      </c>
      <c r="U495">
        <v>16</v>
      </c>
      <c r="V495" s="1">
        <v>109896.19</v>
      </c>
      <c r="W495">
        <v>250.38</v>
      </c>
      <c r="X495" s="1">
        <v>181679.89</v>
      </c>
      <c r="Y495">
        <v>0.70330000000000004</v>
      </c>
      <c r="Z495">
        <v>0.20780000000000001</v>
      </c>
      <c r="AA495">
        <v>8.8900000000000007E-2</v>
      </c>
      <c r="AB495">
        <v>0.29670000000000002</v>
      </c>
      <c r="AC495">
        <v>181.68</v>
      </c>
      <c r="AD495" s="1">
        <v>4456.8900000000003</v>
      </c>
      <c r="AE495">
        <v>378.31</v>
      </c>
      <c r="AF495" s="1">
        <v>159647.22</v>
      </c>
      <c r="AG495">
        <v>296</v>
      </c>
      <c r="AH495" s="1">
        <v>40741</v>
      </c>
      <c r="AI495" s="1">
        <v>63994</v>
      </c>
      <c r="AJ495">
        <v>44.38</v>
      </c>
      <c r="AK495">
        <v>22</v>
      </c>
      <c r="AL495">
        <v>24.61</v>
      </c>
      <c r="AM495">
        <v>3.97</v>
      </c>
      <c r="AN495" s="1">
        <v>1233.4100000000001</v>
      </c>
      <c r="AO495">
        <v>0.83489999999999998</v>
      </c>
      <c r="AP495" s="1">
        <v>1242.1300000000001</v>
      </c>
      <c r="AQ495" s="1">
        <v>1502.78</v>
      </c>
      <c r="AR495" s="1">
        <v>7110.22</v>
      </c>
      <c r="AS495">
        <v>598.69000000000005</v>
      </c>
      <c r="AT495">
        <v>104.98</v>
      </c>
      <c r="AU495" s="1">
        <v>10558.8</v>
      </c>
      <c r="AV495" s="1">
        <v>4516.9799999999996</v>
      </c>
      <c r="AW495">
        <v>0.378</v>
      </c>
      <c r="AX495" s="1">
        <v>5377.81</v>
      </c>
      <c r="AY495">
        <v>0.4501</v>
      </c>
      <c r="AZ495">
        <v>916.51</v>
      </c>
      <c r="BA495">
        <v>7.6700000000000004E-2</v>
      </c>
      <c r="BB495" s="1">
        <v>1137.92</v>
      </c>
      <c r="BC495">
        <v>9.5200000000000007E-2</v>
      </c>
      <c r="BD495" s="1">
        <v>11949.22</v>
      </c>
      <c r="BE495" s="1">
        <v>3466.48</v>
      </c>
      <c r="BF495">
        <v>0.81669999999999998</v>
      </c>
      <c r="BG495">
        <v>0.54930000000000001</v>
      </c>
      <c r="BH495">
        <v>0.20569999999999999</v>
      </c>
      <c r="BI495">
        <v>0.2099</v>
      </c>
      <c r="BJ495">
        <v>1.7399999999999999E-2</v>
      </c>
      <c r="BK495">
        <v>1.78E-2</v>
      </c>
    </row>
    <row r="496" spans="1:63" x14ac:dyDescent="0.25">
      <c r="A496" t="s">
        <v>496</v>
      </c>
      <c r="B496">
        <v>45807</v>
      </c>
      <c r="C496">
        <v>89</v>
      </c>
      <c r="D496">
        <v>10.050000000000001</v>
      </c>
      <c r="E496">
        <v>894.06</v>
      </c>
      <c r="F496">
        <v>921.54</v>
      </c>
      <c r="G496">
        <v>1.1000000000000001E-3</v>
      </c>
      <c r="H496">
        <v>1.1900000000000001E-2</v>
      </c>
      <c r="I496">
        <v>8.6999999999999994E-3</v>
      </c>
      <c r="J496">
        <v>1.1000000000000001E-3</v>
      </c>
      <c r="K496">
        <v>2.2800000000000001E-2</v>
      </c>
      <c r="L496">
        <v>0.93379999999999996</v>
      </c>
      <c r="M496">
        <v>2.06E-2</v>
      </c>
      <c r="N496">
        <v>0.2873</v>
      </c>
      <c r="O496">
        <v>1.18E-2</v>
      </c>
      <c r="P496">
        <v>0.14230000000000001</v>
      </c>
      <c r="Q496" s="1">
        <v>62729.61</v>
      </c>
      <c r="R496">
        <v>0.3281</v>
      </c>
      <c r="S496">
        <v>0.2656</v>
      </c>
      <c r="T496">
        <v>0.40629999999999999</v>
      </c>
      <c r="U496">
        <v>14</v>
      </c>
      <c r="V496" s="1">
        <v>51727.360000000001</v>
      </c>
      <c r="W496">
        <v>61.41</v>
      </c>
      <c r="X496" s="1">
        <v>148176.49</v>
      </c>
      <c r="Y496">
        <v>0.8448</v>
      </c>
      <c r="Z496">
        <v>6.7199999999999996E-2</v>
      </c>
      <c r="AA496">
        <v>8.7999999999999995E-2</v>
      </c>
      <c r="AB496">
        <v>0.1552</v>
      </c>
      <c r="AC496">
        <v>148.18</v>
      </c>
      <c r="AD496" s="1">
        <v>3580.48</v>
      </c>
      <c r="AE496">
        <v>449.27</v>
      </c>
      <c r="AF496" s="1">
        <v>147582.45000000001</v>
      </c>
      <c r="AG496">
        <v>246</v>
      </c>
      <c r="AH496" s="1">
        <v>37060</v>
      </c>
      <c r="AI496" s="1">
        <v>53806</v>
      </c>
      <c r="AJ496">
        <v>28.87</v>
      </c>
      <c r="AK496">
        <v>23.67</v>
      </c>
      <c r="AL496">
        <v>24.24</v>
      </c>
      <c r="AM496">
        <v>4.5</v>
      </c>
      <c r="AN496" s="1">
        <v>1319.66</v>
      </c>
      <c r="AO496">
        <v>1.4296</v>
      </c>
      <c r="AP496" s="1">
        <v>1543.31</v>
      </c>
      <c r="AQ496" s="1">
        <v>1959.8</v>
      </c>
      <c r="AR496" s="1">
        <v>6779.4</v>
      </c>
      <c r="AS496">
        <v>822.1</v>
      </c>
      <c r="AT496">
        <v>294.33</v>
      </c>
      <c r="AU496" s="1">
        <v>11398.94</v>
      </c>
      <c r="AV496" s="1">
        <v>7334.32</v>
      </c>
      <c r="AW496">
        <v>0.5363</v>
      </c>
      <c r="AX496" s="1">
        <v>4122.6899999999996</v>
      </c>
      <c r="AY496">
        <v>0.30149999999999999</v>
      </c>
      <c r="AZ496" s="1">
        <v>1195.46</v>
      </c>
      <c r="BA496">
        <v>8.7400000000000005E-2</v>
      </c>
      <c r="BB496" s="1">
        <v>1023</v>
      </c>
      <c r="BC496">
        <v>7.4800000000000005E-2</v>
      </c>
      <c r="BD496" s="1">
        <v>13675.47</v>
      </c>
      <c r="BE496" s="1">
        <v>6302.33</v>
      </c>
      <c r="BF496">
        <v>2.2423000000000002</v>
      </c>
      <c r="BG496">
        <v>0.52859999999999996</v>
      </c>
      <c r="BH496">
        <v>0.2072</v>
      </c>
      <c r="BI496">
        <v>0.20369999999999999</v>
      </c>
      <c r="BJ496">
        <v>4.9799999999999997E-2</v>
      </c>
      <c r="BK496">
        <v>1.0699999999999999E-2</v>
      </c>
    </row>
    <row r="497" spans="1:63" x14ac:dyDescent="0.25">
      <c r="A497" t="s">
        <v>497</v>
      </c>
      <c r="B497">
        <v>50427</v>
      </c>
      <c r="C497">
        <v>38</v>
      </c>
      <c r="D497">
        <v>158.27000000000001</v>
      </c>
      <c r="E497" s="1">
        <v>6014.18</v>
      </c>
      <c r="F497" s="1">
        <v>5688.02</v>
      </c>
      <c r="G497">
        <v>3.0099999999999998E-2</v>
      </c>
      <c r="H497">
        <v>2.0000000000000001E-4</v>
      </c>
      <c r="I497">
        <v>2.0400000000000001E-2</v>
      </c>
      <c r="J497">
        <v>4.0000000000000002E-4</v>
      </c>
      <c r="K497">
        <v>2.1100000000000001E-2</v>
      </c>
      <c r="L497">
        <v>0.9</v>
      </c>
      <c r="M497">
        <v>2.8000000000000001E-2</v>
      </c>
      <c r="N497">
        <v>7.1400000000000005E-2</v>
      </c>
      <c r="O497">
        <v>1.4E-3</v>
      </c>
      <c r="P497">
        <v>0.1089</v>
      </c>
      <c r="Q497" s="1">
        <v>66785.740000000005</v>
      </c>
      <c r="R497">
        <v>0.14369999999999999</v>
      </c>
      <c r="S497">
        <v>0.18559999999999999</v>
      </c>
      <c r="T497">
        <v>0.67069999999999996</v>
      </c>
      <c r="U497">
        <v>32</v>
      </c>
      <c r="V497" s="1">
        <v>90736.72</v>
      </c>
      <c r="W497">
        <v>182.98</v>
      </c>
      <c r="X497" s="1">
        <v>226107.38</v>
      </c>
      <c r="Y497">
        <v>0.83940000000000003</v>
      </c>
      <c r="Z497">
        <v>6.2700000000000006E-2</v>
      </c>
      <c r="AA497">
        <v>9.7799999999999998E-2</v>
      </c>
      <c r="AB497">
        <v>0.16059999999999999</v>
      </c>
      <c r="AC497">
        <v>226.11</v>
      </c>
      <c r="AD497" s="1">
        <v>6980.97</v>
      </c>
      <c r="AE497">
        <v>784.72</v>
      </c>
      <c r="AF497" s="1">
        <v>221080.56</v>
      </c>
      <c r="AG497">
        <v>497</v>
      </c>
      <c r="AH497" s="1">
        <v>65194</v>
      </c>
      <c r="AI497" s="1">
        <v>113422</v>
      </c>
      <c r="AJ497">
        <v>54.01</v>
      </c>
      <c r="AK497">
        <v>28.3</v>
      </c>
      <c r="AL497">
        <v>29.24</v>
      </c>
      <c r="AM497">
        <v>5.31</v>
      </c>
      <c r="AN497">
        <v>0</v>
      </c>
      <c r="AO497">
        <v>0.44209999999999999</v>
      </c>
      <c r="AP497" s="1">
        <v>1046.8399999999999</v>
      </c>
      <c r="AQ497" s="1">
        <v>1663.19</v>
      </c>
      <c r="AR497" s="1">
        <v>5764.03</v>
      </c>
      <c r="AS497">
        <v>630.38</v>
      </c>
      <c r="AT497">
        <v>401.81</v>
      </c>
      <c r="AU497" s="1">
        <v>9506.25</v>
      </c>
      <c r="AV497" s="1">
        <v>3671.3</v>
      </c>
      <c r="AW497">
        <v>0.33050000000000002</v>
      </c>
      <c r="AX497" s="1">
        <v>6209.72</v>
      </c>
      <c r="AY497">
        <v>0.55900000000000005</v>
      </c>
      <c r="AZ497">
        <v>591.94000000000005</v>
      </c>
      <c r="BA497">
        <v>5.33E-2</v>
      </c>
      <c r="BB497">
        <v>636.44000000000005</v>
      </c>
      <c r="BC497">
        <v>5.7299999999999997E-2</v>
      </c>
      <c r="BD497" s="1">
        <v>11109.4</v>
      </c>
      <c r="BE497" s="1">
        <v>2424.91</v>
      </c>
      <c r="BF497">
        <v>0.29809999999999998</v>
      </c>
      <c r="BG497">
        <v>0.60029999999999994</v>
      </c>
      <c r="BH497">
        <v>0.22720000000000001</v>
      </c>
      <c r="BI497">
        <v>0.12180000000000001</v>
      </c>
      <c r="BJ497">
        <v>3.78E-2</v>
      </c>
      <c r="BK497">
        <v>1.2999999999999999E-2</v>
      </c>
    </row>
    <row r="498" spans="1:63" x14ac:dyDescent="0.25">
      <c r="A498" t="s">
        <v>498</v>
      </c>
      <c r="B498">
        <v>44818</v>
      </c>
      <c r="C498">
        <v>17</v>
      </c>
      <c r="D498">
        <v>507.12</v>
      </c>
      <c r="E498" s="1">
        <v>8621.06</v>
      </c>
      <c r="F498" s="1">
        <v>7037.37</v>
      </c>
      <c r="G498">
        <v>4.1000000000000003E-3</v>
      </c>
      <c r="H498">
        <v>1.6999999999999999E-3</v>
      </c>
      <c r="I498">
        <v>0.2412</v>
      </c>
      <c r="J498">
        <v>1.2999999999999999E-3</v>
      </c>
      <c r="K498">
        <v>9.4200000000000006E-2</v>
      </c>
      <c r="L498">
        <v>0.49880000000000002</v>
      </c>
      <c r="M498">
        <v>0.15870000000000001</v>
      </c>
      <c r="N498">
        <v>1</v>
      </c>
      <c r="O498">
        <v>4.6399999999999997E-2</v>
      </c>
      <c r="P498">
        <v>0.19209999999999999</v>
      </c>
      <c r="Q498" s="1">
        <v>60934.84</v>
      </c>
      <c r="R498">
        <v>0.42680000000000001</v>
      </c>
      <c r="S498">
        <v>0.1429</v>
      </c>
      <c r="T498">
        <v>0.4304</v>
      </c>
      <c r="U498">
        <v>73</v>
      </c>
      <c r="V498" s="1">
        <v>83870.41</v>
      </c>
      <c r="W498">
        <v>116.2</v>
      </c>
      <c r="X498" s="1">
        <v>78112.899999999994</v>
      </c>
      <c r="Y498">
        <v>0.64259999999999995</v>
      </c>
      <c r="Z498">
        <v>0.25490000000000002</v>
      </c>
      <c r="AA498">
        <v>0.10249999999999999</v>
      </c>
      <c r="AB498">
        <v>0.3574</v>
      </c>
      <c r="AC498">
        <v>78.11</v>
      </c>
      <c r="AD498" s="1">
        <v>3117.71</v>
      </c>
      <c r="AE498">
        <v>350.67</v>
      </c>
      <c r="AF498" s="1">
        <v>63565.2</v>
      </c>
      <c r="AG498">
        <v>17</v>
      </c>
      <c r="AH498" s="1">
        <v>26720</v>
      </c>
      <c r="AI498" s="1">
        <v>39225</v>
      </c>
      <c r="AJ498">
        <v>59.77</v>
      </c>
      <c r="AK498">
        <v>34.82</v>
      </c>
      <c r="AL498">
        <v>44.76</v>
      </c>
      <c r="AM498">
        <v>6.6</v>
      </c>
      <c r="AN498">
        <v>0</v>
      </c>
      <c r="AO498">
        <v>1.0387999999999999</v>
      </c>
      <c r="AP498" s="1">
        <v>2168.6</v>
      </c>
      <c r="AQ498" s="1">
        <v>1917.94</v>
      </c>
      <c r="AR498" s="1">
        <v>8328.18</v>
      </c>
      <c r="AS498" s="1">
        <v>1309.29</v>
      </c>
      <c r="AT498">
        <v>755.37</v>
      </c>
      <c r="AU498" s="1">
        <v>14479.38</v>
      </c>
      <c r="AV498" s="1">
        <v>11963.08</v>
      </c>
      <c r="AW498">
        <v>0.68210000000000004</v>
      </c>
      <c r="AX498" s="1">
        <v>3256.64</v>
      </c>
      <c r="AY498">
        <v>0.1857</v>
      </c>
      <c r="AZ498">
        <v>530.69000000000005</v>
      </c>
      <c r="BA498">
        <v>3.0300000000000001E-2</v>
      </c>
      <c r="BB498" s="1">
        <v>1788.05</v>
      </c>
      <c r="BC498">
        <v>0.10199999999999999</v>
      </c>
      <c r="BD498" s="1">
        <v>17538.46</v>
      </c>
      <c r="BE498" s="1">
        <v>7864.88</v>
      </c>
      <c r="BF498">
        <v>4.8057999999999996</v>
      </c>
      <c r="BG498">
        <v>0.62070000000000003</v>
      </c>
      <c r="BH498">
        <v>0.2422</v>
      </c>
      <c r="BI498">
        <v>9.9500000000000005E-2</v>
      </c>
      <c r="BJ498">
        <v>0.03</v>
      </c>
      <c r="BK498">
        <v>7.6E-3</v>
      </c>
    </row>
    <row r="499" spans="1:63" x14ac:dyDescent="0.25">
      <c r="A499" t="s">
        <v>499</v>
      </c>
      <c r="B499">
        <v>48223</v>
      </c>
      <c r="C499">
        <v>22</v>
      </c>
      <c r="D499">
        <v>176.08</v>
      </c>
      <c r="E499" s="1">
        <v>3873.76</v>
      </c>
      <c r="F499" s="1">
        <v>3381.77</v>
      </c>
      <c r="G499">
        <v>1.6899999999999998E-2</v>
      </c>
      <c r="H499">
        <v>0</v>
      </c>
      <c r="I499">
        <v>0.16739999999999999</v>
      </c>
      <c r="J499">
        <v>5.9999999999999995E-4</v>
      </c>
      <c r="K499">
        <v>0.1201</v>
      </c>
      <c r="L499">
        <v>0.57469999999999999</v>
      </c>
      <c r="M499">
        <v>0.12039999999999999</v>
      </c>
      <c r="N499">
        <v>0.40739999999999998</v>
      </c>
      <c r="O499">
        <v>7.3000000000000001E-3</v>
      </c>
      <c r="P499">
        <v>0.1434</v>
      </c>
      <c r="Q499" s="1">
        <v>67227.08</v>
      </c>
      <c r="R499">
        <v>0.1447</v>
      </c>
      <c r="S499">
        <v>0.21049999999999999</v>
      </c>
      <c r="T499">
        <v>0.64470000000000005</v>
      </c>
      <c r="U499">
        <v>25</v>
      </c>
      <c r="V499" s="1">
        <v>98395.33</v>
      </c>
      <c r="W499">
        <v>149.82</v>
      </c>
      <c r="X499" s="1">
        <v>195793.25</v>
      </c>
      <c r="Y499">
        <v>0.70340000000000003</v>
      </c>
      <c r="Z499">
        <v>0.27429999999999999</v>
      </c>
      <c r="AA499">
        <v>2.2200000000000001E-2</v>
      </c>
      <c r="AB499">
        <v>0.29659999999999997</v>
      </c>
      <c r="AC499">
        <v>195.79</v>
      </c>
      <c r="AD499" s="1">
        <v>8560.3799999999992</v>
      </c>
      <c r="AE499">
        <v>748.04</v>
      </c>
      <c r="AF499" s="1">
        <v>184538.28</v>
      </c>
      <c r="AG499">
        <v>399</v>
      </c>
      <c r="AH499" s="1">
        <v>38370</v>
      </c>
      <c r="AI499" s="1">
        <v>73819</v>
      </c>
      <c r="AJ499">
        <v>77.87</v>
      </c>
      <c r="AK499">
        <v>41.74</v>
      </c>
      <c r="AL499">
        <v>46.04</v>
      </c>
      <c r="AM499">
        <v>5.5</v>
      </c>
      <c r="AN499">
        <v>0</v>
      </c>
      <c r="AO499">
        <v>0.89080000000000004</v>
      </c>
      <c r="AP499" s="1">
        <v>1434.4</v>
      </c>
      <c r="AQ499" s="1">
        <v>1895.27</v>
      </c>
      <c r="AR499" s="1">
        <v>7569.37</v>
      </c>
      <c r="AS499">
        <v>907.88</v>
      </c>
      <c r="AT499">
        <v>412.28</v>
      </c>
      <c r="AU499" s="1">
        <v>12219.19</v>
      </c>
      <c r="AV499" s="1">
        <v>3597.17</v>
      </c>
      <c r="AW499">
        <v>0.26519999999999999</v>
      </c>
      <c r="AX499" s="1">
        <v>8446.81</v>
      </c>
      <c r="AY499">
        <v>0.62280000000000002</v>
      </c>
      <c r="AZ499">
        <v>454.64</v>
      </c>
      <c r="BA499">
        <v>3.3500000000000002E-2</v>
      </c>
      <c r="BB499" s="1">
        <v>1064.47</v>
      </c>
      <c r="BC499">
        <v>7.85E-2</v>
      </c>
      <c r="BD499" s="1">
        <v>13563.09</v>
      </c>
      <c r="BE499" s="1">
        <v>1525.58</v>
      </c>
      <c r="BF499">
        <v>0.2329</v>
      </c>
      <c r="BG499">
        <v>0.58150000000000002</v>
      </c>
      <c r="BH499">
        <v>0.2218</v>
      </c>
      <c r="BI499">
        <v>0.14960000000000001</v>
      </c>
      <c r="BJ499">
        <v>3.3700000000000001E-2</v>
      </c>
      <c r="BK499">
        <v>1.34E-2</v>
      </c>
    </row>
    <row r="500" spans="1:63" x14ac:dyDescent="0.25">
      <c r="A500" t="s">
        <v>500</v>
      </c>
      <c r="B500">
        <v>48371</v>
      </c>
      <c r="C500">
        <v>35</v>
      </c>
      <c r="D500">
        <v>28.89</v>
      </c>
      <c r="E500" s="1">
        <v>1011.15</v>
      </c>
      <c r="F500">
        <v>890.8</v>
      </c>
      <c r="G500">
        <v>6.7000000000000002E-3</v>
      </c>
      <c r="H500">
        <v>0</v>
      </c>
      <c r="I500">
        <v>3.3999999999999998E-3</v>
      </c>
      <c r="J500">
        <v>1.1000000000000001E-3</v>
      </c>
      <c r="K500">
        <v>3.3700000000000001E-2</v>
      </c>
      <c r="L500">
        <v>0.93149999999999999</v>
      </c>
      <c r="M500">
        <v>2.3599999999999999E-2</v>
      </c>
      <c r="N500">
        <v>0.24679999999999999</v>
      </c>
      <c r="O500">
        <v>0</v>
      </c>
      <c r="P500">
        <v>0.12909999999999999</v>
      </c>
      <c r="Q500" s="1">
        <v>65048.480000000003</v>
      </c>
      <c r="R500">
        <v>3.1300000000000001E-2</v>
      </c>
      <c r="S500">
        <v>0.25</v>
      </c>
      <c r="T500">
        <v>0.71879999999999999</v>
      </c>
      <c r="U500">
        <v>11</v>
      </c>
      <c r="V500" s="1">
        <v>69232.52</v>
      </c>
      <c r="W500">
        <v>89.32</v>
      </c>
      <c r="X500" s="1">
        <v>219504.8</v>
      </c>
      <c r="Y500">
        <v>0.75870000000000004</v>
      </c>
      <c r="Z500">
        <v>0.1235</v>
      </c>
      <c r="AA500">
        <v>0.1179</v>
      </c>
      <c r="AB500">
        <v>0.24129999999999999</v>
      </c>
      <c r="AC500">
        <v>219.5</v>
      </c>
      <c r="AD500" s="1">
        <v>5106.8</v>
      </c>
      <c r="AE500">
        <v>619.16999999999996</v>
      </c>
      <c r="AF500" s="1">
        <v>195650.33</v>
      </c>
      <c r="AG500">
        <v>439</v>
      </c>
      <c r="AH500" s="1">
        <v>34135</v>
      </c>
      <c r="AI500" s="1">
        <v>60105</v>
      </c>
      <c r="AJ500">
        <v>32.6</v>
      </c>
      <c r="AK500">
        <v>22</v>
      </c>
      <c r="AL500">
        <v>22.13</v>
      </c>
      <c r="AM500">
        <v>4</v>
      </c>
      <c r="AN500" s="1">
        <v>2185.5500000000002</v>
      </c>
      <c r="AO500">
        <v>1.1649</v>
      </c>
      <c r="AP500" s="1">
        <v>2112.1</v>
      </c>
      <c r="AQ500" s="1">
        <v>2610.89</v>
      </c>
      <c r="AR500" s="1">
        <v>7183.87</v>
      </c>
      <c r="AS500">
        <v>358.57</v>
      </c>
      <c r="AT500">
        <v>403.49</v>
      </c>
      <c r="AU500" s="1">
        <v>12668.92</v>
      </c>
      <c r="AV500" s="1">
        <v>6034.31</v>
      </c>
      <c r="AW500">
        <v>0.40960000000000002</v>
      </c>
      <c r="AX500" s="1">
        <v>6972.84</v>
      </c>
      <c r="AY500">
        <v>0.4733</v>
      </c>
      <c r="AZ500">
        <v>313.95</v>
      </c>
      <c r="BA500">
        <v>2.1299999999999999E-2</v>
      </c>
      <c r="BB500" s="1">
        <v>1411.12</v>
      </c>
      <c r="BC500">
        <v>9.5799999999999996E-2</v>
      </c>
      <c r="BD500" s="1">
        <v>14732.22</v>
      </c>
      <c r="BE500" s="1">
        <v>3598.41</v>
      </c>
      <c r="BF500">
        <v>0.77869999999999995</v>
      </c>
      <c r="BG500">
        <v>0.56950000000000001</v>
      </c>
      <c r="BH500">
        <v>0.25069999999999998</v>
      </c>
      <c r="BI500">
        <v>0.12620000000000001</v>
      </c>
      <c r="BJ500">
        <v>3.3599999999999998E-2</v>
      </c>
      <c r="BK500">
        <v>0.02</v>
      </c>
    </row>
    <row r="501" spans="1:63" x14ac:dyDescent="0.25">
      <c r="A501" t="s">
        <v>501</v>
      </c>
      <c r="B501">
        <v>50062</v>
      </c>
      <c r="C501">
        <v>20</v>
      </c>
      <c r="D501">
        <v>109.34</v>
      </c>
      <c r="E501" s="1">
        <v>2186.75</v>
      </c>
      <c r="F501" s="1">
        <v>1977.24</v>
      </c>
      <c r="G501">
        <v>3.3399999999999999E-2</v>
      </c>
      <c r="H501">
        <v>5.0000000000000001E-4</v>
      </c>
      <c r="I501">
        <v>3.1899999999999998E-2</v>
      </c>
      <c r="J501">
        <v>2E-3</v>
      </c>
      <c r="K501">
        <v>2.7300000000000001E-2</v>
      </c>
      <c r="L501">
        <v>0.85640000000000005</v>
      </c>
      <c r="M501">
        <v>4.8500000000000001E-2</v>
      </c>
      <c r="N501">
        <v>0.5363</v>
      </c>
      <c r="O501">
        <v>1.21E-2</v>
      </c>
      <c r="P501">
        <v>0.19259999999999999</v>
      </c>
      <c r="Q501" s="1">
        <v>76666.009999999995</v>
      </c>
      <c r="R501">
        <v>2.3800000000000002E-2</v>
      </c>
      <c r="S501">
        <v>0.1032</v>
      </c>
      <c r="T501">
        <v>0.873</v>
      </c>
      <c r="U501">
        <v>13</v>
      </c>
      <c r="V501" s="1">
        <v>85935.46</v>
      </c>
      <c r="W501">
        <v>162.49</v>
      </c>
      <c r="X501" s="1">
        <v>202633.09</v>
      </c>
      <c r="Y501">
        <v>0.72609999999999997</v>
      </c>
      <c r="Z501">
        <v>0.2457</v>
      </c>
      <c r="AA501">
        <v>2.8199999999999999E-2</v>
      </c>
      <c r="AB501">
        <v>0.27389999999999998</v>
      </c>
      <c r="AC501">
        <v>202.63</v>
      </c>
      <c r="AD501" s="1">
        <v>6564.42</v>
      </c>
      <c r="AE501">
        <v>857.31</v>
      </c>
      <c r="AF501" s="1">
        <v>172263.63</v>
      </c>
      <c r="AG501">
        <v>363</v>
      </c>
      <c r="AH501" s="1">
        <v>33571</v>
      </c>
      <c r="AI501" s="1">
        <v>51035</v>
      </c>
      <c r="AJ501">
        <v>50.17</v>
      </c>
      <c r="AK501">
        <v>31.32</v>
      </c>
      <c r="AL501">
        <v>33.53</v>
      </c>
      <c r="AM501">
        <v>5.5</v>
      </c>
      <c r="AN501">
        <v>0</v>
      </c>
      <c r="AO501">
        <v>0.9738</v>
      </c>
      <c r="AP501" s="1">
        <v>1504.49</v>
      </c>
      <c r="AQ501" s="1">
        <v>2793.37</v>
      </c>
      <c r="AR501" s="1">
        <v>8143.87</v>
      </c>
      <c r="AS501">
        <v>512.53</v>
      </c>
      <c r="AT501">
        <v>786.65</v>
      </c>
      <c r="AU501" s="1">
        <v>13740.9</v>
      </c>
      <c r="AV501" s="1">
        <v>6021.99</v>
      </c>
      <c r="AW501">
        <v>0.39539999999999997</v>
      </c>
      <c r="AX501" s="1">
        <v>5968.82</v>
      </c>
      <c r="AY501">
        <v>0.39190000000000003</v>
      </c>
      <c r="AZ501" s="1">
        <v>2107.1</v>
      </c>
      <c r="BA501">
        <v>0.1384</v>
      </c>
      <c r="BB501" s="1">
        <v>1131.8599999999999</v>
      </c>
      <c r="BC501">
        <v>7.4300000000000005E-2</v>
      </c>
      <c r="BD501" s="1">
        <v>15229.77</v>
      </c>
      <c r="BE501" s="1">
        <v>4003.49</v>
      </c>
      <c r="BF501">
        <v>0.99950000000000006</v>
      </c>
      <c r="BG501">
        <v>0.53569999999999995</v>
      </c>
      <c r="BH501">
        <v>0.2666</v>
      </c>
      <c r="BI501">
        <v>0.1346</v>
      </c>
      <c r="BJ501">
        <v>1.1599999999999999E-2</v>
      </c>
      <c r="BK501">
        <v>5.16E-2</v>
      </c>
    </row>
    <row r="502" spans="1:63" x14ac:dyDescent="0.25">
      <c r="A502" t="s">
        <v>502</v>
      </c>
      <c r="B502">
        <v>44719</v>
      </c>
      <c r="C502">
        <v>2</v>
      </c>
      <c r="D502">
        <v>423.35</v>
      </c>
      <c r="E502">
        <v>846.69</v>
      </c>
      <c r="F502">
        <v>773.48</v>
      </c>
      <c r="G502">
        <v>2.5999999999999999E-3</v>
      </c>
      <c r="H502">
        <v>1.03E-2</v>
      </c>
      <c r="I502">
        <v>0.36299999999999999</v>
      </c>
      <c r="J502">
        <v>2.5999999999999999E-3</v>
      </c>
      <c r="K502">
        <v>7.3599999999999999E-2</v>
      </c>
      <c r="L502">
        <v>0.44569999999999999</v>
      </c>
      <c r="M502">
        <v>0.1021</v>
      </c>
      <c r="N502">
        <v>0.83609999999999995</v>
      </c>
      <c r="O502">
        <v>3.6400000000000002E-2</v>
      </c>
      <c r="P502">
        <v>0.20050000000000001</v>
      </c>
      <c r="Q502" s="1">
        <v>61934.96</v>
      </c>
      <c r="R502">
        <v>0.24210000000000001</v>
      </c>
      <c r="S502">
        <v>0.1895</v>
      </c>
      <c r="T502">
        <v>0.56840000000000002</v>
      </c>
      <c r="U502">
        <v>7</v>
      </c>
      <c r="V502" s="1">
        <v>100772.14</v>
      </c>
      <c r="W502">
        <v>116.52</v>
      </c>
      <c r="X502" s="1">
        <v>134127.01999999999</v>
      </c>
      <c r="Y502">
        <v>0.50070000000000003</v>
      </c>
      <c r="Z502">
        <v>0.38740000000000002</v>
      </c>
      <c r="AA502">
        <v>0.1119</v>
      </c>
      <c r="AB502">
        <v>0.49930000000000002</v>
      </c>
      <c r="AC502">
        <v>134.13</v>
      </c>
      <c r="AD502" s="1">
        <v>7781.86</v>
      </c>
      <c r="AE502">
        <v>550.45000000000005</v>
      </c>
      <c r="AF502" s="1">
        <v>97512.35</v>
      </c>
      <c r="AG502">
        <v>74</v>
      </c>
      <c r="AH502" s="1">
        <v>31826</v>
      </c>
      <c r="AI502" s="1">
        <v>44576</v>
      </c>
      <c r="AJ502">
        <v>63.04</v>
      </c>
      <c r="AK502">
        <v>55.76</v>
      </c>
      <c r="AL502">
        <v>59.49</v>
      </c>
      <c r="AM502">
        <v>3.43</v>
      </c>
      <c r="AN502">
        <v>0</v>
      </c>
      <c r="AO502">
        <v>1.196</v>
      </c>
      <c r="AP502" s="1">
        <v>2360.85</v>
      </c>
      <c r="AQ502" s="1">
        <v>2392.84</v>
      </c>
      <c r="AR502" s="1">
        <v>9391.59</v>
      </c>
      <c r="AS502">
        <v>932.3</v>
      </c>
      <c r="AT502">
        <v>830.79</v>
      </c>
      <c r="AU502" s="1">
        <v>15908.37</v>
      </c>
      <c r="AV502" s="1">
        <v>9665.64</v>
      </c>
      <c r="AW502">
        <v>0.45440000000000003</v>
      </c>
      <c r="AX502" s="1">
        <v>7219.55</v>
      </c>
      <c r="AY502">
        <v>0.33939999999999998</v>
      </c>
      <c r="AZ502" s="1">
        <v>2168.94</v>
      </c>
      <c r="BA502">
        <v>0.10199999999999999</v>
      </c>
      <c r="BB502" s="1">
        <v>2215.2399999999998</v>
      </c>
      <c r="BC502">
        <v>0.1042</v>
      </c>
      <c r="BD502" s="1">
        <v>21269.37</v>
      </c>
      <c r="BE502" s="1">
        <v>5899.63</v>
      </c>
      <c r="BF502">
        <v>2.0036999999999998</v>
      </c>
      <c r="BG502">
        <v>0.5927</v>
      </c>
      <c r="BH502">
        <v>0.20119999999999999</v>
      </c>
      <c r="BI502">
        <v>0.1573</v>
      </c>
      <c r="BJ502">
        <v>3.49E-2</v>
      </c>
      <c r="BK502">
        <v>1.4E-2</v>
      </c>
    </row>
    <row r="503" spans="1:63" x14ac:dyDescent="0.25">
      <c r="A503" t="s">
        <v>503</v>
      </c>
      <c r="B503">
        <v>45997</v>
      </c>
      <c r="C503">
        <v>78</v>
      </c>
      <c r="D503">
        <v>20.57</v>
      </c>
      <c r="E503" s="1">
        <v>1604.84</v>
      </c>
      <c r="F503" s="1">
        <v>1572.31</v>
      </c>
      <c r="G503">
        <v>6.4000000000000003E-3</v>
      </c>
      <c r="H503">
        <v>0</v>
      </c>
      <c r="I503">
        <v>2.0299999999999999E-2</v>
      </c>
      <c r="J503">
        <v>0</v>
      </c>
      <c r="K503">
        <v>1.78E-2</v>
      </c>
      <c r="L503">
        <v>0.90659999999999996</v>
      </c>
      <c r="M503">
        <v>4.8899999999999999E-2</v>
      </c>
      <c r="N503">
        <v>0.26829999999999998</v>
      </c>
      <c r="O503">
        <v>6.6E-3</v>
      </c>
      <c r="P503">
        <v>0.125</v>
      </c>
      <c r="Q503" s="1">
        <v>63369.53</v>
      </c>
      <c r="R503">
        <v>9.0899999999999995E-2</v>
      </c>
      <c r="S503">
        <v>0.1736</v>
      </c>
      <c r="T503">
        <v>0.73550000000000004</v>
      </c>
      <c r="U503">
        <v>11</v>
      </c>
      <c r="V503" s="1">
        <v>94685.64</v>
      </c>
      <c r="W503">
        <v>140.63</v>
      </c>
      <c r="X503" s="1">
        <v>359283.63</v>
      </c>
      <c r="Y503">
        <v>0.52590000000000003</v>
      </c>
      <c r="Z503">
        <v>0.32290000000000002</v>
      </c>
      <c r="AA503">
        <v>0.1512</v>
      </c>
      <c r="AB503">
        <v>0.47410000000000002</v>
      </c>
      <c r="AC503">
        <v>359.28</v>
      </c>
      <c r="AD503" s="1">
        <v>8691.66</v>
      </c>
      <c r="AE503">
        <v>565.21</v>
      </c>
      <c r="AF503" s="1">
        <v>323595.53000000003</v>
      </c>
      <c r="AG503">
        <v>585</v>
      </c>
      <c r="AH503" s="1">
        <v>39720</v>
      </c>
      <c r="AI503" s="1">
        <v>78565</v>
      </c>
      <c r="AJ503">
        <v>36.25</v>
      </c>
      <c r="AK503">
        <v>21.58</v>
      </c>
      <c r="AL503">
        <v>22.8</v>
      </c>
      <c r="AM503">
        <v>5</v>
      </c>
      <c r="AN503">
        <v>0</v>
      </c>
      <c r="AO503">
        <v>0.54259999999999997</v>
      </c>
      <c r="AP503" s="1">
        <v>1580.33</v>
      </c>
      <c r="AQ503" s="1">
        <v>1521</v>
      </c>
      <c r="AR503" s="1">
        <v>7545.11</v>
      </c>
      <c r="AS503">
        <v>694</v>
      </c>
      <c r="AT503">
        <v>143.9</v>
      </c>
      <c r="AU503" s="1">
        <v>11484.33</v>
      </c>
      <c r="AV503" s="1">
        <v>2880.6</v>
      </c>
      <c r="AW503">
        <v>0.21609999999999999</v>
      </c>
      <c r="AX503" s="1">
        <v>7255.89</v>
      </c>
      <c r="AY503">
        <v>0.5444</v>
      </c>
      <c r="AZ503" s="1">
        <v>2448.66</v>
      </c>
      <c r="BA503">
        <v>0.1837</v>
      </c>
      <c r="BB503">
        <v>743.68</v>
      </c>
      <c r="BC503">
        <v>5.5800000000000002E-2</v>
      </c>
      <c r="BD503" s="1">
        <v>13328.83</v>
      </c>
      <c r="BE503" s="1">
        <v>2163.86</v>
      </c>
      <c r="BF503">
        <v>0.28460000000000002</v>
      </c>
      <c r="BG503">
        <v>0.51359999999999995</v>
      </c>
      <c r="BH503">
        <v>0.24</v>
      </c>
      <c r="BI503">
        <v>0.18479999999999999</v>
      </c>
      <c r="BJ503">
        <v>3.85E-2</v>
      </c>
      <c r="BK503">
        <v>2.3099999999999999E-2</v>
      </c>
    </row>
    <row r="504" spans="1:63" x14ac:dyDescent="0.25">
      <c r="A504" t="s">
        <v>504</v>
      </c>
      <c r="B504">
        <v>48587</v>
      </c>
      <c r="C504">
        <v>50</v>
      </c>
      <c r="D504">
        <v>18.079999999999998</v>
      </c>
      <c r="E504">
        <v>903.84</v>
      </c>
      <c r="F504">
        <v>958.36</v>
      </c>
      <c r="G504">
        <v>6.3E-3</v>
      </c>
      <c r="H504">
        <v>5.1999999999999998E-3</v>
      </c>
      <c r="I504">
        <v>0</v>
      </c>
      <c r="J504">
        <v>0</v>
      </c>
      <c r="K504">
        <v>2.0899999999999998E-2</v>
      </c>
      <c r="L504">
        <v>0.96660000000000001</v>
      </c>
      <c r="M504">
        <v>1E-3</v>
      </c>
      <c r="N504">
        <v>6.0499999999999998E-2</v>
      </c>
      <c r="O504">
        <v>8.5000000000000006E-3</v>
      </c>
      <c r="P504">
        <v>9.1200000000000003E-2</v>
      </c>
      <c r="Q504" s="1">
        <v>64296.14</v>
      </c>
      <c r="R504">
        <v>9.5899999999999999E-2</v>
      </c>
      <c r="S504">
        <v>0.17810000000000001</v>
      </c>
      <c r="T504">
        <v>0.72599999999999998</v>
      </c>
      <c r="U504">
        <v>7</v>
      </c>
      <c r="V504" s="1">
        <v>83317.86</v>
      </c>
      <c r="W504">
        <v>129.12</v>
      </c>
      <c r="X504" s="1">
        <v>172485.27</v>
      </c>
      <c r="Y504">
        <v>0.89400000000000002</v>
      </c>
      <c r="Z504">
        <v>8.3599999999999994E-2</v>
      </c>
      <c r="AA504">
        <v>2.24E-2</v>
      </c>
      <c r="AB504">
        <v>0.106</v>
      </c>
      <c r="AC504">
        <v>172.49</v>
      </c>
      <c r="AD504" s="1">
        <v>4602.9799999999996</v>
      </c>
      <c r="AE504">
        <v>509.19</v>
      </c>
      <c r="AF504" s="1">
        <v>160177.19</v>
      </c>
      <c r="AG504">
        <v>299</v>
      </c>
      <c r="AH504" s="1">
        <v>43316</v>
      </c>
      <c r="AI504" s="1">
        <v>98985</v>
      </c>
      <c r="AJ504">
        <v>30.49</v>
      </c>
      <c r="AK504">
        <v>26.49</v>
      </c>
      <c r="AL504">
        <v>27.75</v>
      </c>
      <c r="AM504">
        <v>5</v>
      </c>
      <c r="AN504">
        <v>0</v>
      </c>
      <c r="AO504">
        <v>0.61150000000000004</v>
      </c>
      <c r="AP504" s="1">
        <v>1171.19</v>
      </c>
      <c r="AQ504" s="1">
        <v>1490.75</v>
      </c>
      <c r="AR504" s="1">
        <v>7321.7</v>
      </c>
      <c r="AS504">
        <v>274.06</v>
      </c>
      <c r="AT504">
        <v>163.25</v>
      </c>
      <c r="AU504" s="1">
        <v>10420.950000000001</v>
      </c>
      <c r="AV504" s="1">
        <v>6113.05</v>
      </c>
      <c r="AW504">
        <v>0.53129999999999999</v>
      </c>
      <c r="AX504" s="1">
        <v>3925.66</v>
      </c>
      <c r="AY504">
        <v>0.3412</v>
      </c>
      <c r="AZ504">
        <v>823.53</v>
      </c>
      <c r="BA504">
        <v>7.1599999999999997E-2</v>
      </c>
      <c r="BB504">
        <v>644.54</v>
      </c>
      <c r="BC504">
        <v>5.6000000000000001E-2</v>
      </c>
      <c r="BD504" s="1">
        <v>11506.78</v>
      </c>
      <c r="BE504" s="1">
        <v>5368.26</v>
      </c>
      <c r="BF504">
        <v>0.84089999999999998</v>
      </c>
      <c r="BG504">
        <v>0.61850000000000005</v>
      </c>
      <c r="BH504">
        <v>0.24779999999999999</v>
      </c>
      <c r="BI504">
        <v>6.08E-2</v>
      </c>
      <c r="BJ504">
        <v>2.75E-2</v>
      </c>
      <c r="BK504">
        <v>4.53E-2</v>
      </c>
    </row>
    <row r="505" spans="1:63" x14ac:dyDescent="0.25">
      <c r="A505" t="s">
        <v>505</v>
      </c>
      <c r="B505">
        <v>44727</v>
      </c>
      <c r="C505">
        <v>81</v>
      </c>
      <c r="D505">
        <v>24.97</v>
      </c>
      <c r="E505" s="1">
        <v>2022.25</v>
      </c>
      <c r="F505" s="1">
        <v>1910.78</v>
      </c>
      <c r="G505">
        <v>4.1999999999999997E-3</v>
      </c>
      <c r="H505">
        <v>6.3E-3</v>
      </c>
      <c r="I505">
        <v>1.0500000000000001E-2</v>
      </c>
      <c r="J505">
        <v>1E-3</v>
      </c>
      <c r="K505">
        <v>2.5600000000000001E-2</v>
      </c>
      <c r="L505">
        <v>0.91369999999999996</v>
      </c>
      <c r="M505">
        <v>3.8699999999999998E-2</v>
      </c>
      <c r="N505">
        <v>0.3705</v>
      </c>
      <c r="O505">
        <v>8.8000000000000005E-3</v>
      </c>
      <c r="P505">
        <v>0.14069999999999999</v>
      </c>
      <c r="Q505" s="1">
        <v>60666.25</v>
      </c>
      <c r="R505">
        <v>7.46E-2</v>
      </c>
      <c r="S505">
        <v>0.22389999999999999</v>
      </c>
      <c r="T505">
        <v>0.70150000000000001</v>
      </c>
      <c r="U505">
        <v>18</v>
      </c>
      <c r="V505" s="1">
        <v>66346.11</v>
      </c>
      <c r="W505">
        <v>112.21</v>
      </c>
      <c r="X505" s="1">
        <v>153104.45000000001</v>
      </c>
      <c r="Y505">
        <v>0.82709999999999995</v>
      </c>
      <c r="Z505">
        <v>0.13930000000000001</v>
      </c>
      <c r="AA505">
        <v>3.3700000000000001E-2</v>
      </c>
      <c r="AB505">
        <v>0.1729</v>
      </c>
      <c r="AC505">
        <v>153.1</v>
      </c>
      <c r="AD505" s="1">
        <v>4273.67</v>
      </c>
      <c r="AE505">
        <v>576.78</v>
      </c>
      <c r="AF505" s="1">
        <v>139623.95000000001</v>
      </c>
      <c r="AG505">
        <v>216</v>
      </c>
      <c r="AH505" s="1">
        <v>38092</v>
      </c>
      <c r="AI505" s="1">
        <v>53896</v>
      </c>
      <c r="AJ505">
        <v>47.77</v>
      </c>
      <c r="AK505">
        <v>25.92</v>
      </c>
      <c r="AL505">
        <v>34.950000000000003</v>
      </c>
      <c r="AM505">
        <v>4.0999999999999996</v>
      </c>
      <c r="AN505" s="1">
        <v>1345.21</v>
      </c>
      <c r="AO505">
        <v>1.0777000000000001</v>
      </c>
      <c r="AP505" s="1">
        <v>1138.01</v>
      </c>
      <c r="AQ505" s="1">
        <v>2154.52</v>
      </c>
      <c r="AR505" s="1">
        <v>6898.37</v>
      </c>
      <c r="AS505">
        <v>821.84</v>
      </c>
      <c r="AT505">
        <v>273.02999999999997</v>
      </c>
      <c r="AU505" s="1">
        <v>11285.77</v>
      </c>
      <c r="AV505" s="1">
        <v>6656.71</v>
      </c>
      <c r="AW505">
        <v>0.46929999999999999</v>
      </c>
      <c r="AX505" s="1">
        <v>5464.8</v>
      </c>
      <c r="AY505">
        <v>0.38529999999999998</v>
      </c>
      <c r="AZ505">
        <v>733.89</v>
      </c>
      <c r="BA505">
        <v>5.1700000000000003E-2</v>
      </c>
      <c r="BB505" s="1">
        <v>1327.92</v>
      </c>
      <c r="BC505">
        <v>9.3600000000000003E-2</v>
      </c>
      <c r="BD505" s="1">
        <v>14183.32</v>
      </c>
      <c r="BE505" s="1">
        <v>5102.1099999999997</v>
      </c>
      <c r="BF505">
        <v>1.4988999999999999</v>
      </c>
      <c r="BG505">
        <v>0.54849999999999999</v>
      </c>
      <c r="BH505">
        <v>0.23630000000000001</v>
      </c>
      <c r="BI505">
        <v>0.15640000000000001</v>
      </c>
      <c r="BJ505">
        <v>3.2899999999999999E-2</v>
      </c>
      <c r="BK505">
        <v>2.5899999999999999E-2</v>
      </c>
    </row>
    <row r="506" spans="1:63" x14ac:dyDescent="0.25">
      <c r="A506" t="s">
        <v>506</v>
      </c>
      <c r="B506">
        <v>44826</v>
      </c>
      <c r="C506">
        <v>7</v>
      </c>
      <c r="D506">
        <v>271.60000000000002</v>
      </c>
      <c r="E506" s="1">
        <v>1901.23</v>
      </c>
      <c r="F506" s="1">
        <v>2673.32</v>
      </c>
      <c r="G506">
        <v>6.7000000000000002E-3</v>
      </c>
      <c r="H506">
        <v>1.9E-3</v>
      </c>
      <c r="I506">
        <v>0.23899999999999999</v>
      </c>
      <c r="J506">
        <v>1.9E-3</v>
      </c>
      <c r="K506">
        <v>3.3700000000000001E-2</v>
      </c>
      <c r="L506">
        <v>0.60019999999999996</v>
      </c>
      <c r="M506">
        <v>0.1167</v>
      </c>
      <c r="N506">
        <v>0.99990000000000001</v>
      </c>
      <c r="O506">
        <v>0</v>
      </c>
      <c r="P506">
        <v>0.15509999999999999</v>
      </c>
      <c r="Q506" s="1">
        <v>49937.08</v>
      </c>
      <c r="R506">
        <v>0.1429</v>
      </c>
      <c r="S506">
        <v>0.29809999999999998</v>
      </c>
      <c r="T506">
        <v>0.55900000000000005</v>
      </c>
      <c r="U506">
        <v>19</v>
      </c>
      <c r="V506" s="1">
        <v>63708.79</v>
      </c>
      <c r="W506">
        <v>98.75</v>
      </c>
      <c r="X506" s="1">
        <v>94082.86</v>
      </c>
      <c r="Y506">
        <v>0.5917</v>
      </c>
      <c r="Z506">
        <v>0.27089999999999997</v>
      </c>
      <c r="AA506">
        <v>0.13739999999999999</v>
      </c>
      <c r="AB506">
        <v>0.4083</v>
      </c>
      <c r="AC506">
        <v>94.08</v>
      </c>
      <c r="AD506" s="1">
        <v>2305.33</v>
      </c>
      <c r="AE506">
        <v>236.95</v>
      </c>
      <c r="AF506" s="1">
        <v>62320</v>
      </c>
      <c r="AG506">
        <v>16</v>
      </c>
      <c r="AH506" s="1">
        <v>25769</v>
      </c>
      <c r="AI506" s="1">
        <v>42710</v>
      </c>
      <c r="AJ506">
        <v>30.81</v>
      </c>
      <c r="AK506">
        <v>23.6</v>
      </c>
      <c r="AL506">
        <v>23.26</v>
      </c>
      <c r="AM506">
        <v>4.95</v>
      </c>
      <c r="AN506">
        <v>0</v>
      </c>
      <c r="AO506">
        <v>0.63400000000000001</v>
      </c>
      <c r="AP506" s="1">
        <v>1233.19</v>
      </c>
      <c r="AQ506" s="1">
        <v>2276.17</v>
      </c>
      <c r="AR506" s="1">
        <v>6179.27</v>
      </c>
      <c r="AS506">
        <v>425.28</v>
      </c>
      <c r="AT506">
        <v>376.76</v>
      </c>
      <c r="AU506" s="1">
        <v>10490.67</v>
      </c>
      <c r="AV506" s="1">
        <v>6520.93</v>
      </c>
      <c r="AW506">
        <v>0.53200000000000003</v>
      </c>
      <c r="AX506" s="1">
        <v>1377.52</v>
      </c>
      <c r="AY506">
        <v>0.1124</v>
      </c>
      <c r="AZ506" s="1">
        <v>2211.5300000000002</v>
      </c>
      <c r="BA506">
        <v>0.1804</v>
      </c>
      <c r="BB506" s="1">
        <v>2146.71</v>
      </c>
      <c r="BC506">
        <v>0.17510000000000001</v>
      </c>
      <c r="BD506" s="1">
        <v>12256.69</v>
      </c>
      <c r="BE506" s="1">
        <v>10285.93</v>
      </c>
      <c r="BF506">
        <v>4.7808999999999999</v>
      </c>
      <c r="BG506">
        <v>0.53129999999999999</v>
      </c>
      <c r="BH506">
        <v>0.25090000000000001</v>
      </c>
      <c r="BI506">
        <v>0.14380000000000001</v>
      </c>
      <c r="BJ506">
        <v>6.0199999999999997E-2</v>
      </c>
      <c r="BK506">
        <v>1.37E-2</v>
      </c>
    </row>
    <row r="507" spans="1:63" x14ac:dyDescent="0.25">
      <c r="A507" t="s">
        <v>507</v>
      </c>
      <c r="B507">
        <v>44834</v>
      </c>
      <c r="C507">
        <v>21</v>
      </c>
      <c r="D507">
        <v>230.61</v>
      </c>
      <c r="E507" s="1">
        <v>4842.84</v>
      </c>
      <c r="F507" s="1">
        <v>5112.3</v>
      </c>
      <c r="G507">
        <v>2.9899999999999999E-2</v>
      </c>
      <c r="H507">
        <v>2.0000000000000001E-4</v>
      </c>
      <c r="I507">
        <v>5.2400000000000002E-2</v>
      </c>
      <c r="J507">
        <v>1.4E-3</v>
      </c>
      <c r="K507">
        <v>2.4199999999999999E-2</v>
      </c>
      <c r="L507">
        <v>0.84730000000000005</v>
      </c>
      <c r="M507">
        <v>4.4600000000000001E-2</v>
      </c>
      <c r="N507">
        <v>0.26150000000000001</v>
      </c>
      <c r="O507">
        <v>2.12E-2</v>
      </c>
      <c r="P507">
        <v>0.14910000000000001</v>
      </c>
      <c r="Q507" s="1">
        <v>72715.5</v>
      </c>
      <c r="R507">
        <v>9.4200000000000006E-2</v>
      </c>
      <c r="S507">
        <v>0.23100000000000001</v>
      </c>
      <c r="T507">
        <v>0.67479999999999996</v>
      </c>
      <c r="U507">
        <v>31</v>
      </c>
      <c r="V507" s="1">
        <v>88827.81</v>
      </c>
      <c r="W507">
        <v>156.12</v>
      </c>
      <c r="X507" s="1">
        <v>236548.85</v>
      </c>
      <c r="Y507">
        <v>0.7782</v>
      </c>
      <c r="Z507">
        <v>0.20749999999999999</v>
      </c>
      <c r="AA507">
        <v>1.44E-2</v>
      </c>
      <c r="AB507">
        <v>0.2218</v>
      </c>
      <c r="AC507">
        <v>236.55</v>
      </c>
      <c r="AD507" s="1">
        <v>8767.84</v>
      </c>
      <c r="AE507">
        <v>971.81</v>
      </c>
      <c r="AF507" s="1">
        <v>200530.12</v>
      </c>
      <c r="AG507">
        <v>452</v>
      </c>
      <c r="AH507" s="1">
        <v>44592</v>
      </c>
      <c r="AI507" s="1">
        <v>70630</v>
      </c>
      <c r="AJ507">
        <v>48.82</v>
      </c>
      <c r="AK507">
        <v>36.54</v>
      </c>
      <c r="AL507">
        <v>38.22</v>
      </c>
      <c r="AM507">
        <v>4.74</v>
      </c>
      <c r="AN507">
        <v>0</v>
      </c>
      <c r="AO507">
        <v>0.78069999999999995</v>
      </c>
      <c r="AP507" s="1">
        <v>1447.4</v>
      </c>
      <c r="AQ507" s="1">
        <v>1674.92</v>
      </c>
      <c r="AR507" s="1">
        <v>7904.49</v>
      </c>
      <c r="AS507">
        <v>779.17</v>
      </c>
      <c r="AT507">
        <v>298.38</v>
      </c>
      <c r="AU507" s="1">
        <v>12104.36</v>
      </c>
      <c r="AV507" s="1">
        <v>3799.9</v>
      </c>
      <c r="AW507">
        <v>0.30969999999999998</v>
      </c>
      <c r="AX507" s="1">
        <v>6838.74</v>
      </c>
      <c r="AY507">
        <v>0.5575</v>
      </c>
      <c r="AZ507" s="1">
        <v>1029.25</v>
      </c>
      <c r="BA507">
        <v>8.3900000000000002E-2</v>
      </c>
      <c r="BB507">
        <v>599.99</v>
      </c>
      <c r="BC507">
        <v>4.8899999999999999E-2</v>
      </c>
      <c r="BD507" s="1">
        <v>12267.88</v>
      </c>
      <c r="BE507" s="1">
        <v>2953.07</v>
      </c>
      <c r="BF507">
        <v>0.441</v>
      </c>
      <c r="BG507">
        <v>0.59809999999999997</v>
      </c>
      <c r="BH507">
        <v>0.24490000000000001</v>
      </c>
      <c r="BI507">
        <v>0.1048</v>
      </c>
      <c r="BJ507">
        <v>3.9800000000000002E-2</v>
      </c>
      <c r="BK507">
        <v>1.23E-2</v>
      </c>
    </row>
    <row r="508" spans="1:63" x14ac:dyDescent="0.25">
      <c r="A508" t="s">
        <v>508</v>
      </c>
      <c r="B508">
        <v>50294</v>
      </c>
      <c r="C508">
        <v>22</v>
      </c>
      <c r="D508">
        <v>26.05</v>
      </c>
      <c r="E508">
        <v>573.03</v>
      </c>
      <c r="F508">
        <v>546.49</v>
      </c>
      <c r="G508">
        <v>1.8E-3</v>
      </c>
      <c r="H508">
        <v>0</v>
      </c>
      <c r="I508">
        <v>0</v>
      </c>
      <c r="J508">
        <v>0</v>
      </c>
      <c r="K508">
        <v>4.2000000000000003E-2</v>
      </c>
      <c r="L508">
        <v>0.93420000000000003</v>
      </c>
      <c r="M508">
        <v>2.1899999999999999E-2</v>
      </c>
      <c r="N508">
        <v>0.26219999999999999</v>
      </c>
      <c r="O508">
        <v>1.47E-2</v>
      </c>
      <c r="P508">
        <v>0.15379999999999999</v>
      </c>
      <c r="Q508" s="1">
        <v>52552.29</v>
      </c>
      <c r="R508">
        <v>0.1951</v>
      </c>
      <c r="S508">
        <v>0.26829999999999998</v>
      </c>
      <c r="T508">
        <v>0.53659999999999997</v>
      </c>
      <c r="U508">
        <v>4</v>
      </c>
      <c r="V508" s="1">
        <v>86457.55</v>
      </c>
      <c r="W508">
        <v>137.88999999999999</v>
      </c>
      <c r="X508" s="1">
        <v>218731.41</v>
      </c>
      <c r="Y508">
        <v>0.8044</v>
      </c>
      <c r="Z508">
        <v>0.14360000000000001</v>
      </c>
      <c r="AA508">
        <v>5.1900000000000002E-2</v>
      </c>
      <c r="AB508">
        <v>0.1956</v>
      </c>
      <c r="AC508">
        <v>218.73</v>
      </c>
      <c r="AD508" s="1">
        <v>6330.69</v>
      </c>
      <c r="AE508">
        <v>731.57</v>
      </c>
      <c r="AF508" s="1">
        <v>190883.53</v>
      </c>
      <c r="AG508">
        <v>420</v>
      </c>
      <c r="AH508" s="1">
        <v>36786</v>
      </c>
      <c r="AI508" s="1">
        <v>63532</v>
      </c>
      <c r="AJ508">
        <v>56.9</v>
      </c>
      <c r="AK508">
        <v>26.92</v>
      </c>
      <c r="AL508">
        <v>30.18</v>
      </c>
      <c r="AM508">
        <v>4.5999999999999996</v>
      </c>
      <c r="AN508">
        <v>0</v>
      </c>
      <c r="AO508">
        <v>0.85870000000000002</v>
      </c>
      <c r="AP508" s="1">
        <v>1741.96</v>
      </c>
      <c r="AQ508" s="1">
        <v>2132.9699999999998</v>
      </c>
      <c r="AR508" s="1">
        <v>6250.11</v>
      </c>
      <c r="AS508">
        <v>587.58000000000004</v>
      </c>
      <c r="AT508">
        <v>319.74</v>
      </c>
      <c r="AU508" s="1">
        <v>11032.37</v>
      </c>
      <c r="AV508" s="1">
        <v>6267.67</v>
      </c>
      <c r="AW508">
        <v>0.43180000000000002</v>
      </c>
      <c r="AX508" s="1">
        <v>5485.26</v>
      </c>
      <c r="AY508">
        <v>0.37790000000000001</v>
      </c>
      <c r="AZ508" s="1">
        <v>1747.12</v>
      </c>
      <c r="BA508">
        <v>0.12039999999999999</v>
      </c>
      <c r="BB508" s="1">
        <v>1015.31</v>
      </c>
      <c r="BC508">
        <v>6.9900000000000004E-2</v>
      </c>
      <c r="BD508" s="1">
        <v>14515.36</v>
      </c>
      <c r="BE508" s="1">
        <v>5305.09</v>
      </c>
      <c r="BF508">
        <v>1.0873999999999999</v>
      </c>
      <c r="BG508">
        <v>0.50109999999999999</v>
      </c>
      <c r="BH508">
        <v>0.20849999999999999</v>
      </c>
      <c r="BI508">
        <v>0.2437</v>
      </c>
      <c r="BJ508">
        <v>3.8199999999999998E-2</v>
      </c>
      <c r="BK508">
        <v>8.5000000000000006E-3</v>
      </c>
    </row>
    <row r="509" spans="1:63" x14ac:dyDescent="0.25">
      <c r="A509" t="s">
        <v>509</v>
      </c>
      <c r="B509">
        <v>49239</v>
      </c>
      <c r="C509">
        <v>24</v>
      </c>
      <c r="D509">
        <v>90.81</v>
      </c>
      <c r="E509" s="1">
        <v>2179.4899999999998</v>
      </c>
      <c r="F509" s="1">
        <v>2016.58</v>
      </c>
      <c r="G509">
        <v>2.0799999999999999E-2</v>
      </c>
      <c r="H509">
        <v>4.0000000000000001E-3</v>
      </c>
      <c r="I509">
        <v>0.17949999999999999</v>
      </c>
      <c r="J509">
        <v>1.5E-3</v>
      </c>
      <c r="K509">
        <v>2.3300000000000001E-2</v>
      </c>
      <c r="L509">
        <v>0.71989999999999998</v>
      </c>
      <c r="M509">
        <v>5.11E-2</v>
      </c>
      <c r="N509">
        <v>0.34029999999999999</v>
      </c>
      <c r="O509">
        <v>1.9599999999999999E-2</v>
      </c>
      <c r="P509">
        <v>0.14419999999999999</v>
      </c>
      <c r="Q509" s="1">
        <v>60979.57</v>
      </c>
      <c r="R509">
        <v>0.28570000000000001</v>
      </c>
      <c r="S509">
        <v>0.188</v>
      </c>
      <c r="T509">
        <v>0.52629999999999999</v>
      </c>
      <c r="U509">
        <v>16</v>
      </c>
      <c r="V509" s="1">
        <v>77382.06</v>
      </c>
      <c r="W509">
        <v>132.49</v>
      </c>
      <c r="X509" s="1">
        <v>233592.84</v>
      </c>
      <c r="Y509">
        <v>0.60309999999999997</v>
      </c>
      <c r="Z509">
        <v>0.37409999999999999</v>
      </c>
      <c r="AA509">
        <v>2.2800000000000001E-2</v>
      </c>
      <c r="AB509">
        <v>0.39689999999999998</v>
      </c>
      <c r="AC509">
        <v>233.59</v>
      </c>
      <c r="AD509" s="1">
        <v>10110.42</v>
      </c>
      <c r="AE509">
        <v>689.02</v>
      </c>
      <c r="AF509" s="1">
        <v>218640.39</v>
      </c>
      <c r="AG509">
        <v>490</v>
      </c>
      <c r="AH509" s="1">
        <v>40355</v>
      </c>
      <c r="AI509" s="1">
        <v>59433</v>
      </c>
      <c r="AJ509">
        <v>72.150000000000006</v>
      </c>
      <c r="AK509">
        <v>40.57</v>
      </c>
      <c r="AL509">
        <v>45.9</v>
      </c>
      <c r="AM509">
        <v>4.5999999999999996</v>
      </c>
      <c r="AN509">
        <v>0</v>
      </c>
      <c r="AO509">
        <v>0.96030000000000004</v>
      </c>
      <c r="AP509" s="1">
        <v>1819.71</v>
      </c>
      <c r="AQ509" s="1">
        <v>2158.34</v>
      </c>
      <c r="AR509" s="1">
        <v>7634.19</v>
      </c>
      <c r="AS509">
        <v>848.94</v>
      </c>
      <c r="AT509">
        <v>314.26</v>
      </c>
      <c r="AU509" s="1">
        <v>12775.45</v>
      </c>
      <c r="AV509" s="1">
        <v>3736.73</v>
      </c>
      <c r="AW509">
        <v>0.24709999999999999</v>
      </c>
      <c r="AX509" s="1">
        <v>9558.0499999999993</v>
      </c>
      <c r="AY509">
        <v>0.63200000000000001</v>
      </c>
      <c r="AZ509">
        <v>739.18</v>
      </c>
      <c r="BA509">
        <v>4.8899999999999999E-2</v>
      </c>
      <c r="BB509" s="1">
        <v>1088.42</v>
      </c>
      <c r="BC509">
        <v>7.1999999999999995E-2</v>
      </c>
      <c r="BD509" s="1">
        <v>15122.38</v>
      </c>
      <c r="BE509" s="1">
        <v>2276.21</v>
      </c>
      <c r="BF509">
        <v>0.41570000000000001</v>
      </c>
      <c r="BG509">
        <v>0.57179999999999997</v>
      </c>
      <c r="BH509">
        <v>0.2535</v>
      </c>
      <c r="BI509">
        <v>0.13270000000000001</v>
      </c>
      <c r="BJ509">
        <v>2.0899999999999998E-2</v>
      </c>
      <c r="BK509">
        <v>2.1100000000000001E-2</v>
      </c>
    </row>
    <row r="510" spans="1:63" x14ac:dyDescent="0.25">
      <c r="A510" t="s">
        <v>510</v>
      </c>
      <c r="B510">
        <v>44842</v>
      </c>
      <c r="C510">
        <v>25</v>
      </c>
      <c r="D510">
        <v>221.58</v>
      </c>
      <c r="E510" s="1">
        <v>5539.51</v>
      </c>
      <c r="F510" s="1">
        <v>5272.3</v>
      </c>
      <c r="G510">
        <v>7.2999999999999995E-2</v>
      </c>
      <c r="H510">
        <v>1.2999999999999999E-3</v>
      </c>
      <c r="I510">
        <v>3.5099999999999999E-2</v>
      </c>
      <c r="J510">
        <v>2.5000000000000001E-3</v>
      </c>
      <c r="K510">
        <v>6.0100000000000001E-2</v>
      </c>
      <c r="L510">
        <v>0.79169999999999996</v>
      </c>
      <c r="M510">
        <v>3.6200000000000003E-2</v>
      </c>
      <c r="N510">
        <v>0.14380000000000001</v>
      </c>
      <c r="O510">
        <v>3.9600000000000003E-2</v>
      </c>
      <c r="P510">
        <v>0.11260000000000001</v>
      </c>
      <c r="Q510" s="1">
        <v>77811.7</v>
      </c>
      <c r="R510">
        <v>0.17910000000000001</v>
      </c>
      <c r="S510">
        <v>0.1983</v>
      </c>
      <c r="T510">
        <v>0.62260000000000004</v>
      </c>
      <c r="U510">
        <v>25</v>
      </c>
      <c r="V510" s="1">
        <v>105037.21</v>
      </c>
      <c r="W510">
        <v>217.9</v>
      </c>
      <c r="X510" s="1">
        <v>300283.58</v>
      </c>
      <c r="Y510">
        <v>0.75190000000000001</v>
      </c>
      <c r="Z510">
        <v>0.2185</v>
      </c>
      <c r="AA510">
        <v>2.9600000000000001E-2</v>
      </c>
      <c r="AB510">
        <v>0.24809999999999999</v>
      </c>
      <c r="AC510">
        <v>300.27999999999997</v>
      </c>
      <c r="AD510" s="1">
        <v>13448.09</v>
      </c>
      <c r="AE510" s="1">
        <v>1261.52</v>
      </c>
      <c r="AF510" s="1">
        <v>296060.59000000003</v>
      </c>
      <c r="AG510">
        <v>573</v>
      </c>
      <c r="AH510" s="1">
        <v>48562</v>
      </c>
      <c r="AI510" s="1">
        <v>86891</v>
      </c>
      <c r="AJ510">
        <v>86.08</v>
      </c>
      <c r="AK510">
        <v>42.25</v>
      </c>
      <c r="AL510">
        <v>47.93</v>
      </c>
      <c r="AM510">
        <v>5.6</v>
      </c>
      <c r="AN510">
        <v>0</v>
      </c>
      <c r="AO510">
        <v>0.87370000000000003</v>
      </c>
      <c r="AP510" s="1">
        <v>1838.72</v>
      </c>
      <c r="AQ510" s="1">
        <v>2627.51</v>
      </c>
      <c r="AR510" s="1">
        <v>8133.55</v>
      </c>
      <c r="AS510">
        <v>988.65</v>
      </c>
      <c r="AT510">
        <v>463.1</v>
      </c>
      <c r="AU510" s="1">
        <v>14051.52</v>
      </c>
      <c r="AV510" s="1">
        <v>3105.52</v>
      </c>
      <c r="AW510">
        <v>0.1832</v>
      </c>
      <c r="AX510" s="1">
        <v>11709.52</v>
      </c>
      <c r="AY510">
        <v>0.69069999999999998</v>
      </c>
      <c r="AZ510" s="1">
        <v>1255.8399999999999</v>
      </c>
      <c r="BA510">
        <v>7.4099999999999999E-2</v>
      </c>
      <c r="BB510">
        <v>882.4</v>
      </c>
      <c r="BC510">
        <v>5.1999999999999998E-2</v>
      </c>
      <c r="BD510" s="1">
        <v>16953.28</v>
      </c>
      <c r="BE510" s="1">
        <v>1302.99</v>
      </c>
      <c r="BF510">
        <v>0.1361</v>
      </c>
      <c r="BG510">
        <v>0.61739999999999995</v>
      </c>
      <c r="BH510">
        <v>0.24560000000000001</v>
      </c>
      <c r="BI510">
        <v>0.09</v>
      </c>
      <c r="BJ510">
        <v>3.0599999999999999E-2</v>
      </c>
      <c r="BK510">
        <v>1.6400000000000001E-2</v>
      </c>
    </row>
    <row r="511" spans="1:63" x14ac:dyDescent="0.25">
      <c r="A511" t="s">
        <v>511</v>
      </c>
      <c r="B511">
        <v>44859</v>
      </c>
      <c r="C511">
        <v>6</v>
      </c>
      <c r="D511">
        <v>272.01</v>
      </c>
      <c r="E511" s="1">
        <v>1632.08</v>
      </c>
      <c r="F511" s="1">
        <v>1709.86</v>
      </c>
      <c r="G511">
        <v>1.8E-3</v>
      </c>
      <c r="H511">
        <v>0</v>
      </c>
      <c r="I511">
        <v>7.0199999999999999E-2</v>
      </c>
      <c r="J511">
        <v>4.1000000000000003E-3</v>
      </c>
      <c r="K511">
        <v>9.4700000000000006E-2</v>
      </c>
      <c r="L511">
        <v>0.75090000000000001</v>
      </c>
      <c r="M511">
        <v>7.8399999999999997E-2</v>
      </c>
      <c r="N511">
        <v>0.79590000000000005</v>
      </c>
      <c r="O511">
        <v>8.2000000000000007E-3</v>
      </c>
      <c r="P511">
        <v>0.13569999999999999</v>
      </c>
      <c r="Q511" s="1">
        <v>63529</v>
      </c>
      <c r="R511">
        <v>0.10920000000000001</v>
      </c>
      <c r="S511">
        <v>0.26050000000000001</v>
      </c>
      <c r="T511">
        <v>0.63029999999999997</v>
      </c>
      <c r="U511">
        <v>13</v>
      </c>
      <c r="V511" s="1">
        <v>81589.69</v>
      </c>
      <c r="W511">
        <v>121.48</v>
      </c>
      <c r="X511" s="1">
        <v>91581.74</v>
      </c>
      <c r="Y511">
        <v>0.83130000000000004</v>
      </c>
      <c r="Z511">
        <v>9.5799999999999996E-2</v>
      </c>
      <c r="AA511">
        <v>7.2800000000000004E-2</v>
      </c>
      <c r="AB511">
        <v>0.16869999999999999</v>
      </c>
      <c r="AC511">
        <v>91.58</v>
      </c>
      <c r="AD511" s="1">
        <v>3531.49</v>
      </c>
      <c r="AE511">
        <v>535.04</v>
      </c>
      <c r="AF511" s="1">
        <v>68755.91</v>
      </c>
      <c r="AG511">
        <v>28</v>
      </c>
      <c r="AH511" s="1">
        <v>28374</v>
      </c>
      <c r="AI511" s="1">
        <v>40690</v>
      </c>
      <c r="AJ511">
        <v>62.7</v>
      </c>
      <c r="AK511">
        <v>35.130000000000003</v>
      </c>
      <c r="AL511">
        <v>49.98</v>
      </c>
      <c r="AM511">
        <v>3.9</v>
      </c>
      <c r="AN511">
        <v>0</v>
      </c>
      <c r="AO511">
        <v>1.0434000000000001</v>
      </c>
      <c r="AP511" s="1">
        <v>1459.96</v>
      </c>
      <c r="AQ511" s="1">
        <v>1911.86</v>
      </c>
      <c r="AR511" s="1">
        <v>7313.19</v>
      </c>
      <c r="AS511">
        <v>711.56</v>
      </c>
      <c r="AT511">
        <v>355.29</v>
      </c>
      <c r="AU511" s="1">
        <v>11751.85</v>
      </c>
      <c r="AV511" s="1">
        <v>8961.69</v>
      </c>
      <c r="AW511">
        <v>0.61709999999999998</v>
      </c>
      <c r="AX511" s="1">
        <v>2751.8</v>
      </c>
      <c r="AY511">
        <v>0.1895</v>
      </c>
      <c r="AZ511" s="1">
        <v>1351.12</v>
      </c>
      <c r="BA511">
        <v>9.2999999999999999E-2</v>
      </c>
      <c r="BB511" s="1">
        <v>1457.56</v>
      </c>
      <c r="BC511">
        <v>0.1004</v>
      </c>
      <c r="BD511" s="1">
        <v>14522.17</v>
      </c>
      <c r="BE511" s="1">
        <v>8293.56</v>
      </c>
      <c r="BF511">
        <v>3.6137999999999999</v>
      </c>
      <c r="BG511">
        <v>0.60870000000000002</v>
      </c>
      <c r="BH511">
        <v>0.22040000000000001</v>
      </c>
      <c r="BI511">
        <v>0.13519999999999999</v>
      </c>
      <c r="BJ511">
        <v>2.6499999999999999E-2</v>
      </c>
      <c r="BK511">
        <v>9.1999999999999998E-3</v>
      </c>
    </row>
    <row r="512" spans="1:63" x14ac:dyDescent="0.25">
      <c r="A512" t="s">
        <v>512</v>
      </c>
      <c r="B512">
        <v>50658</v>
      </c>
      <c r="C512">
        <v>51</v>
      </c>
      <c r="D512">
        <v>8.0299999999999994</v>
      </c>
      <c r="E512">
        <v>409.68</v>
      </c>
      <c r="F512">
        <v>401.2</v>
      </c>
      <c r="G512">
        <v>2.5000000000000001E-3</v>
      </c>
      <c r="H512">
        <v>0</v>
      </c>
      <c r="I512">
        <v>5.0000000000000001E-3</v>
      </c>
      <c r="J512">
        <v>0</v>
      </c>
      <c r="K512">
        <v>0.12470000000000001</v>
      </c>
      <c r="L512">
        <v>0.83040000000000003</v>
      </c>
      <c r="M512">
        <v>3.7400000000000003E-2</v>
      </c>
      <c r="N512">
        <v>0.34350000000000003</v>
      </c>
      <c r="O512">
        <v>0</v>
      </c>
      <c r="P512">
        <v>0.17860000000000001</v>
      </c>
      <c r="Q512" s="1">
        <v>51050.02</v>
      </c>
      <c r="R512">
        <v>0.33329999999999999</v>
      </c>
      <c r="S512">
        <v>0.38890000000000002</v>
      </c>
      <c r="T512">
        <v>0.27779999999999999</v>
      </c>
      <c r="U512">
        <v>4</v>
      </c>
      <c r="V512" s="1">
        <v>77775.75</v>
      </c>
      <c r="W512">
        <v>100.89</v>
      </c>
      <c r="X512" s="1">
        <v>195046.57</v>
      </c>
      <c r="Y512">
        <v>0.71709999999999996</v>
      </c>
      <c r="Z512">
        <v>6.5799999999999997E-2</v>
      </c>
      <c r="AA512">
        <v>0.2172</v>
      </c>
      <c r="AB512">
        <v>0.28289999999999998</v>
      </c>
      <c r="AC512">
        <v>195.05</v>
      </c>
      <c r="AD512" s="1">
        <v>6252.49</v>
      </c>
      <c r="AE512">
        <v>679.41</v>
      </c>
      <c r="AF512" s="1">
        <v>181414.59</v>
      </c>
      <c r="AG512">
        <v>390</v>
      </c>
      <c r="AH512" s="1">
        <v>34439</v>
      </c>
      <c r="AI512" s="1">
        <v>51273</v>
      </c>
      <c r="AJ512">
        <v>43.2</v>
      </c>
      <c r="AK512">
        <v>28.23</v>
      </c>
      <c r="AL512">
        <v>36.96</v>
      </c>
      <c r="AM512">
        <v>4</v>
      </c>
      <c r="AN512" s="1">
        <v>2011.32</v>
      </c>
      <c r="AO512">
        <v>1.6860999999999999</v>
      </c>
      <c r="AP512" s="1">
        <v>3265.96</v>
      </c>
      <c r="AQ512" s="1">
        <v>2184.3000000000002</v>
      </c>
      <c r="AR512" s="1">
        <v>7672.04</v>
      </c>
      <c r="AS512">
        <v>705.76</v>
      </c>
      <c r="AT512">
        <v>179.66</v>
      </c>
      <c r="AU512" s="1">
        <v>14007.73</v>
      </c>
      <c r="AV512" s="1">
        <v>10033</v>
      </c>
      <c r="AW512">
        <v>0.49419999999999997</v>
      </c>
      <c r="AX512" s="1">
        <v>7333.79</v>
      </c>
      <c r="AY512">
        <v>0.36120000000000002</v>
      </c>
      <c r="AZ512" s="1">
        <v>1502.46</v>
      </c>
      <c r="BA512">
        <v>7.3999999999999996E-2</v>
      </c>
      <c r="BB512" s="1">
        <v>1433.42</v>
      </c>
      <c r="BC512">
        <v>7.0599999999999996E-2</v>
      </c>
      <c r="BD512" s="1">
        <v>20302.669999999998</v>
      </c>
      <c r="BE512" s="1">
        <v>7194.81</v>
      </c>
      <c r="BF512">
        <v>2.2151000000000001</v>
      </c>
      <c r="BG512">
        <v>0.43430000000000002</v>
      </c>
      <c r="BH512">
        <v>0.2056</v>
      </c>
      <c r="BI512">
        <v>0.28970000000000001</v>
      </c>
      <c r="BJ512">
        <v>5.8799999999999998E-2</v>
      </c>
      <c r="BK512">
        <v>1.17E-2</v>
      </c>
    </row>
    <row r="513" spans="1:63" x14ac:dyDescent="0.25">
      <c r="A513" t="s">
        <v>513</v>
      </c>
      <c r="B513">
        <v>47274</v>
      </c>
      <c r="C513">
        <v>29</v>
      </c>
      <c r="D513">
        <v>92.67</v>
      </c>
      <c r="E513" s="1">
        <v>2687.4</v>
      </c>
      <c r="F513" s="1">
        <v>2557.14</v>
      </c>
      <c r="G513">
        <v>3.2899999999999999E-2</v>
      </c>
      <c r="H513">
        <v>4.0000000000000002E-4</v>
      </c>
      <c r="I513">
        <v>4.1500000000000002E-2</v>
      </c>
      <c r="J513">
        <v>0</v>
      </c>
      <c r="K513">
        <v>3.2099999999999997E-2</v>
      </c>
      <c r="L513">
        <v>0.85450000000000004</v>
      </c>
      <c r="M513">
        <v>3.8699999999999998E-2</v>
      </c>
      <c r="N513">
        <v>0.14180000000000001</v>
      </c>
      <c r="O513">
        <v>2.07E-2</v>
      </c>
      <c r="P513">
        <v>0.11459999999999999</v>
      </c>
      <c r="Q513" s="1">
        <v>72451.679999999993</v>
      </c>
      <c r="R513">
        <v>5.8400000000000001E-2</v>
      </c>
      <c r="S513">
        <v>0.20780000000000001</v>
      </c>
      <c r="T513">
        <v>0.73380000000000001</v>
      </c>
      <c r="U513">
        <v>11</v>
      </c>
      <c r="V513" s="1">
        <v>106712.73</v>
      </c>
      <c r="W513">
        <v>238.14</v>
      </c>
      <c r="X513" s="1">
        <v>244551.27</v>
      </c>
      <c r="Y513">
        <v>0.84750000000000003</v>
      </c>
      <c r="Z513">
        <v>0.12089999999999999</v>
      </c>
      <c r="AA513">
        <v>3.15E-2</v>
      </c>
      <c r="AB513">
        <v>0.1525</v>
      </c>
      <c r="AC513">
        <v>244.55</v>
      </c>
      <c r="AD513" s="1">
        <v>8762.86</v>
      </c>
      <c r="AE513">
        <v>921.58</v>
      </c>
      <c r="AF513" s="1">
        <v>224327.07</v>
      </c>
      <c r="AG513">
        <v>502</v>
      </c>
      <c r="AH513" s="1">
        <v>56472</v>
      </c>
      <c r="AI513" s="1">
        <v>117194</v>
      </c>
      <c r="AJ513">
        <v>62</v>
      </c>
      <c r="AK513">
        <v>34.49</v>
      </c>
      <c r="AL513">
        <v>38.44</v>
      </c>
      <c r="AM513">
        <v>4.5</v>
      </c>
      <c r="AN513">
        <v>0</v>
      </c>
      <c r="AO513">
        <v>0.59970000000000001</v>
      </c>
      <c r="AP513" s="1">
        <v>1264.26</v>
      </c>
      <c r="AQ513" s="1">
        <v>1823.17</v>
      </c>
      <c r="AR513" s="1">
        <v>6902.75</v>
      </c>
      <c r="AS513">
        <v>630.45000000000005</v>
      </c>
      <c r="AT513">
        <v>465.95</v>
      </c>
      <c r="AU513" s="1">
        <v>11086.57</v>
      </c>
      <c r="AV513" s="1">
        <v>3382.03</v>
      </c>
      <c r="AW513">
        <v>0.25950000000000001</v>
      </c>
      <c r="AX513" s="1">
        <v>7786.68</v>
      </c>
      <c r="AY513">
        <v>0.59750000000000003</v>
      </c>
      <c r="AZ513" s="1">
        <v>1046.3699999999999</v>
      </c>
      <c r="BA513">
        <v>8.0299999999999996E-2</v>
      </c>
      <c r="BB513">
        <v>816.85</v>
      </c>
      <c r="BC513">
        <v>6.2700000000000006E-2</v>
      </c>
      <c r="BD513" s="1">
        <v>13031.93</v>
      </c>
      <c r="BE513" s="1">
        <v>2169.19</v>
      </c>
      <c r="BF513">
        <v>0.2364</v>
      </c>
      <c r="BG513">
        <v>0.56159999999999999</v>
      </c>
      <c r="BH513">
        <v>0.2266</v>
      </c>
      <c r="BI513">
        <v>0.1661</v>
      </c>
      <c r="BJ513">
        <v>3.5000000000000003E-2</v>
      </c>
      <c r="BK513">
        <v>1.0699999999999999E-2</v>
      </c>
    </row>
    <row r="514" spans="1:63" x14ac:dyDescent="0.25">
      <c r="A514" t="s">
        <v>514</v>
      </c>
      <c r="B514">
        <v>47092</v>
      </c>
      <c r="C514">
        <v>43</v>
      </c>
      <c r="D514">
        <v>29.19</v>
      </c>
      <c r="E514" s="1">
        <v>1255.32</v>
      </c>
      <c r="F514" s="1">
        <v>1117.76</v>
      </c>
      <c r="G514">
        <v>2.7000000000000001E-3</v>
      </c>
      <c r="H514">
        <v>1.8E-3</v>
      </c>
      <c r="I514">
        <v>1.43E-2</v>
      </c>
      <c r="J514">
        <v>0</v>
      </c>
      <c r="K514">
        <v>6.5299999999999997E-2</v>
      </c>
      <c r="L514">
        <v>0.86580000000000001</v>
      </c>
      <c r="M514">
        <v>5.0099999999999999E-2</v>
      </c>
      <c r="N514">
        <v>0.36530000000000001</v>
      </c>
      <c r="O514">
        <v>1.6999999999999999E-3</v>
      </c>
      <c r="P514">
        <v>0.18440000000000001</v>
      </c>
      <c r="Q514" s="1">
        <v>58234.45</v>
      </c>
      <c r="R514">
        <v>0.12790000000000001</v>
      </c>
      <c r="S514">
        <v>0.25580000000000003</v>
      </c>
      <c r="T514">
        <v>0.61629999999999996</v>
      </c>
      <c r="U514">
        <v>10</v>
      </c>
      <c r="V514" s="1">
        <v>77888.800000000003</v>
      </c>
      <c r="W514">
        <v>117.66</v>
      </c>
      <c r="X514" s="1">
        <v>199204.81</v>
      </c>
      <c r="Y514">
        <v>0.74719999999999998</v>
      </c>
      <c r="Z514">
        <v>0.1424</v>
      </c>
      <c r="AA514">
        <v>0.1104</v>
      </c>
      <c r="AB514">
        <v>0.25280000000000002</v>
      </c>
      <c r="AC514">
        <v>199.2</v>
      </c>
      <c r="AD514" s="1">
        <v>5991.37</v>
      </c>
      <c r="AE514">
        <v>610.22</v>
      </c>
      <c r="AF514" s="1">
        <v>170339.75</v>
      </c>
      <c r="AG514">
        <v>353</v>
      </c>
      <c r="AH514" s="1">
        <v>38351</v>
      </c>
      <c r="AI514" s="1">
        <v>59500</v>
      </c>
      <c r="AJ514">
        <v>57.23</v>
      </c>
      <c r="AK514">
        <v>25.73</v>
      </c>
      <c r="AL514">
        <v>31.82</v>
      </c>
      <c r="AM514">
        <v>2.8</v>
      </c>
      <c r="AN514" s="1">
        <v>1438.27</v>
      </c>
      <c r="AO514">
        <v>1.0961000000000001</v>
      </c>
      <c r="AP514" s="1">
        <v>1887.77</v>
      </c>
      <c r="AQ514" s="1">
        <v>2425.36</v>
      </c>
      <c r="AR514" s="1">
        <v>7226.29</v>
      </c>
      <c r="AS514">
        <v>961.23</v>
      </c>
      <c r="AT514">
        <v>489.35</v>
      </c>
      <c r="AU514" s="1">
        <v>12989.99</v>
      </c>
      <c r="AV514" s="1">
        <v>5814.8</v>
      </c>
      <c r="AW514">
        <v>0.38219999999999998</v>
      </c>
      <c r="AX514" s="1">
        <v>6779.98</v>
      </c>
      <c r="AY514">
        <v>0.4456</v>
      </c>
      <c r="AZ514" s="1">
        <v>1314.99</v>
      </c>
      <c r="BA514">
        <v>8.6400000000000005E-2</v>
      </c>
      <c r="BB514" s="1">
        <v>1304.3399999999999</v>
      </c>
      <c r="BC514">
        <v>8.5699999999999998E-2</v>
      </c>
      <c r="BD514" s="1">
        <v>15214.11</v>
      </c>
      <c r="BE514" s="1">
        <v>3440.1</v>
      </c>
      <c r="BF514">
        <v>0.78969999999999996</v>
      </c>
      <c r="BG514">
        <v>0.56620000000000004</v>
      </c>
      <c r="BH514">
        <v>0.2157</v>
      </c>
      <c r="BI514">
        <v>0.17</v>
      </c>
      <c r="BJ514">
        <v>3.2899999999999999E-2</v>
      </c>
      <c r="BK514">
        <v>1.52E-2</v>
      </c>
    </row>
    <row r="515" spans="1:63" x14ac:dyDescent="0.25">
      <c r="A515" t="s">
        <v>515</v>
      </c>
      <c r="B515">
        <v>48652</v>
      </c>
      <c r="C515">
        <v>546</v>
      </c>
      <c r="D515">
        <v>3.91</v>
      </c>
      <c r="E515" s="1">
        <v>2133.06</v>
      </c>
      <c r="F515" s="1">
        <v>1973.49</v>
      </c>
      <c r="G515">
        <v>1E-3</v>
      </c>
      <c r="H515">
        <v>0</v>
      </c>
      <c r="I515">
        <v>2.5000000000000001E-3</v>
      </c>
      <c r="J515">
        <v>5.0000000000000001E-4</v>
      </c>
      <c r="K515">
        <v>5.1000000000000004E-3</v>
      </c>
      <c r="L515">
        <v>0.98119999999999996</v>
      </c>
      <c r="M515">
        <v>9.5999999999999992E-3</v>
      </c>
      <c r="N515">
        <v>0.55859999999999999</v>
      </c>
      <c r="O515">
        <v>1E-3</v>
      </c>
      <c r="P515">
        <v>0.20180000000000001</v>
      </c>
      <c r="Q515" s="1">
        <v>50969.16</v>
      </c>
      <c r="R515">
        <v>0.28889999999999999</v>
      </c>
      <c r="S515">
        <v>0.22670000000000001</v>
      </c>
      <c r="T515">
        <v>0.4844</v>
      </c>
      <c r="U515">
        <v>30</v>
      </c>
      <c r="V515" s="1">
        <v>64472.9</v>
      </c>
      <c r="W515">
        <v>70.95</v>
      </c>
      <c r="X515" s="1">
        <v>699402.54</v>
      </c>
      <c r="Y515">
        <v>0.23350000000000001</v>
      </c>
      <c r="Z515">
        <v>0.20630000000000001</v>
      </c>
      <c r="AA515">
        <v>0.56020000000000003</v>
      </c>
      <c r="AB515">
        <v>0.76649999999999996</v>
      </c>
      <c r="AC515">
        <v>699.4</v>
      </c>
      <c r="AD515" s="1">
        <v>22195.26</v>
      </c>
      <c r="AE515">
        <v>498.21</v>
      </c>
      <c r="AF515" s="1">
        <v>404881.84</v>
      </c>
      <c r="AG515">
        <v>598</v>
      </c>
      <c r="AH515" s="1">
        <v>33337</v>
      </c>
      <c r="AI515" s="1">
        <v>65181</v>
      </c>
      <c r="AJ515">
        <v>35.4</v>
      </c>
      <c r="AK515">
        <v>20</v>
      </c>
      <c r="AL515">
        <v>35.07</v>
      </c>
      <c r="AM515">
        <v>3.9</v>
      </c>
      <c r="AN515">
        <v>0</v>
      </c>
      <c r="AO515">
        <v>0.72140000000000004</v>
      </c>
      <c r="AP515" s="1">
        <v>3140.96</v>
      </c>
      <c r="AQ515" s="1">
        <v>4406.22</v>
      </c>
      <c r="AR515" s="1">
        <v>9686.4699999999993</v>
      </c>
      <c r="AS515" s="1">
        <v>1204.03</v>
      </c>
      <c r="AT515" s="1">
        <v>2013.43</v>
      </c>
      <c r="AU515" s="1">
        <v>20451.11</v>
      </c>
      <c r="AV515" s="1">
        <v>8173.95</v>
      </c>
      <c r="AW515">
        <v>0.25690000000000002</v>
      </c>
      <c r="AX515" s="1">
        <v>21397.89</v>
      </c>
      <c r="AY515">
        <v>0.67249999999999999</v>
      </c>
      <c r="AZ515">
        <v>626.74</v>
      </c>
      <c r="BA515">
        <v>1.9699999999999999E-2</v>
      </c>
      <c r="BB515" s="1">
        <v>1622.18</v>
      </c>
      <c r="BC515">
        <v>5.0999999999999997E-2</v>
      </c>
      <c r="BD515" s="1">
        <v>31820.76</v>
      </c>
      <c r="BE515" s="1">
        <v>5518.71</v>
      </c>
      <c r="BF515">
        <v>1.2318</v>
      </c>
      <c r="BG515">
        <v>0.52370000000000005</v>
      </c>
      <c r="BH515">
        <v>0.27750000000000002</v>
      </c>
      <c r="BI515">
        <v>0.13370000000000001</v>
      </c>
      <c r="BJ515">
        <v>4.8399999999999999E-2</v>
      </c>
      <c r="BK515">
        <v>1.67E-2</v>
      </c>
    </row>
    <row r="516" spans="1:63" x14ac:dyDescent="0.25">
      <c r="A516" t="s">
        <v>516</v>
      </c>
      <c r="B516">
        <v>44867</v>
      </c>
      <c r="C516">
        <v>17</v>
      </c>
      <c r="D516">
        <v>324.18</v>
      </c>
      <c r="E516" s="1">
        <v>5511.04</v>
      </c>
      <c r="F516" s="1">
        <v>5395.7</v>
      </c>
      <c r="G516">
        <v>0.16500000000000001</v>
      </c>
      <c r="H516">
        <v>5.9999999999999995E-4</v>
      </c>
      <c r="I516">
        <v>7.9100000000000004E-2</v>
      </c>
      <c r="J516">
        <v>4.0000000000000002E-4</v>
      </c>
      <c r="K516">
        <v>6.5100000000000005E-2</v>
      </c>
      <c r="L516">
        <v>0.62209999999999999</v>
      </c>
      <c r="M516">
        <v>6.7799999999999999E-2</v>
      </c>
      <c r="N516">
        <v>0.13250000000000001</v>
      </c>
      <c r="O516">
        <v>5.9499999999999997E-2</v>
      </c>
      <c r="P516">
        <v>0.1045</v>
      </c>
      <c r="Q516" s="1">
        <v>73808.83</v>
      </c>
      <c r="R516">
        <v>0.23019999999999999</v>
      </c>
      <c r="S516">
        <v>0.29799999999999999</v>
      </c>
      <c r="T516">
        <v>0.4718</v>
      </c>
      <c r="U516">
        <v>32</v>
      </c>
      <c r="V516" s="1">
        <v>101573.75999999999</v>
      </c>
      <c r="W516">
        <v>169.95</v>
      </c>
      <c r="X516" s="1">
        <v>382675.34</v>
      </c>
      <c r="Y516">
        <v>0.64</v>
      </c>
      <c r="Z516">
        <v>0.33090000000000003</v>
      </c>
      <c r="AA516">
        <v>2.9100000000000001E-2</v>
      </c>
      <c r="AB516">
        <v>0.36</v>
      </c>
      <c r="AC516">
        <v>382.68</v>
      </c>
      <c r="AD516" s="1">
        <v>14662.35</v>
      </c>
      <c r="AE516">
        <v>895.47</v>
      </c>
      <c r="AF516" s="1">
        <v>357801.61</v>
      </c>
      <c r="AG516">
        <v>593</v>
      </c>
      <c r="AH516" s="1">
        <v>62732</v>
      </c>
      <c r="AI516" s="1">
        <v>153195</v>
      </c>
      <c r="AJ516">
        <v>73.150000000000006</v>
      </c>
      <c r="AK516">
        <v>32.76</v>
      </c>
      <c r="AL516">
        <v>46</v>
      </c>
      <c r="AM516">
        <v>4.63</v>
      </c>
      <c r="AN516">
        <v>0</v>
      </c>
      <c r="AO516">
        <v>0.43430000000000002</v>
      </c>
      <c r="AP516" s="1">
        <v>1763.68</v>
      </c>
      <c r="AQ516" s="1">
        <v>2279.4</v>
      </c>
      <c r="AR516" s="1">
        <v>9938.1200000000008</v>
      </c>
      <c r="AS516" s="1">
        <v>1179</v>
      </c>
      <c r="AT516">
        <v>497.82</v>
      </c>
      <c r="AU516" s="1">
        <v>15658.01</v>
      </c>
      <c r="AV516" s="1">
        <v>2119.19</v>
      </c>
      <c r="AW516">
        <v>0.1225</v>
      </c>
      <c r="AX516" s="1">
        <v>12999.4</v>
      </c>
      <c r="AY516">
        <v>0.75160000000000005</v>
      </c>
      <c r="AZ516" s="1">
        <v>1267.2</v>
      </c>
      <c r="BA516">
        <v>7.3300000000000004E-2</v>
      </c>
      <c r="BB516">
        <v>910.72</v>
      </c>
      <c r="BC516">
        <v>5.2699999999999997E-2</v>
      </c>
      <c r="BD516" s="1">
        <v>17296.509999999998</v>
      </c>
      <c r="BE516">
        <v>523.36</v>
      </c>
      <c r="BF516">
        <v>3.4799999999999998E-2</v>
      </c>
      <c r="BG516">
        <v>0.63270000000000004</v>
      </c>
      <c r="BH516">
        <v>0.21740000000000001</v>
      </c>
      <c r="BI516">
        <v>0.10050000000000001</v>
      </c>
      <c r="BJ516">
        <v>3.27E-2</v>
      </c>
      <c r="BK516">
        <v>1.67E-2</v>
      </c>
    </row>
    <row r="517" spans="1:63" x14ac:dyDescent="0.25">
      <c r="A517" t="s">
        <v>517</v>
      </c>
      <c r="B517">
        <v>44875</v>
      </c>
      <c r="C517">
        <v>29</v>
      </c>
      <c r="D517">
        <v>273.55</v>
      </c>
      <c r="E517" s="1">
        <v>7933.07</v>
      </c>
      <c r="F517" s="1">
        <v>7592.92</v>
      </c>
      <c r="G517">
        <v>3.3500000000000002E-2</v>
      </c>
      <c r="H517">
        <v>2.9999999999999997E-4</v>
      </c>
      <c r="I517">
        <v>5.04E-2</v>
      </c>
      <c r="J517">
        <v>8.9999999999999998E-4</v>
      </c>
      <c r="K517">
        <v>5.8099999999999999E-2</v>
      </c>
      <c r="L517">
        <v>0.76529999999999998</v>
      </c>
      <c r="M517">
        <v>9.1499999999999998E-2</v>
      </c>
      <c r="N517">
        <v>0.20569999999999999</v>
      </c>
      <c r="O517">
        <v>2.1600000000000001E-2</v>
      </c>
      <c r="P517">
        <v>0.1305</v>
      </c>
      <c r="Q517" s="1">
        <v>69053.31</v>
      </c>
      <c r="R517">
        <v>0.2258</v>
      </c>
      <c r="S517">
        <v>0.24299999999999999</v>
      </c>
      <c r="T517">
        <v>0.53120000000000001</v>
      </c>
      <c r="U517">
        <v>62</v>
      </c>
      <c r="V517" s="1">
        <v>98359.71</v>
      </c>
      <c r="W517">
        <v>127.93</v>
      </c>
      <c r="X517" s="1">
        <v>200896.35</v>
      </c>
      <c r="Y517">
        <v>0.76670000000000005</v>
      </c>
      <c r="Z517">
        <v>0.20549999999999999</v>
      </c>
      <c r="AA517">
        <v>2.7799999999999998E-2</v>
      </c>
      <c r="AB517">
        <v>0.23330000000000001</v>
      </c>
      <c r="AC517">
        <v>200.9</v>
      </c>
      <c r="AD517" s="1">
        <v>9406.66</v>
      </c>
      <c r="AE517" s="1">
        <v>1016.04</v>
      </c>
      <c r="AF517" s="1">
        <v>191774.26</v>
      </c>
      <c r="AG517">
        <v>423</v>
      </c>
      <c r="AH517" s="1">
        <v>45680</v>
      </c>
      <c r="AI517" s="1">
        <v>94048</v>
      </c>
      <c r="AJ517">
        <v>81.8</v>
      </c>
      <c r="AK517">
        <v>43.88</v>
      </c>
      <c r="AL517">
        <v>53.06</v>
      </c>
      <c r="AM517">
        <v>5</v>
      </c>
      <c r="AN517">
        <v>0</v>
      </c>
      <c r="AO517">
        <v>0.76759999999999995</v>
      </c>
      <c r="AP517" s="1">
        <v>1723.56</v>
      </c>
      <c r="AQ517" s="1">
        <v>2171.56</v>
      </c>
      <c r="AR517" s="1">
        <v>7242.51</v>
      </c>
      <c r="AS517">
        <v>773.93</v>
      </c>
      <c r="AT517">
        <v>227.58</v>
      </c>
      <c r="AU517" s="1">
        <v>12139.14</v>
      </c>
      <c r="AV517" s="1">
        <v>3577.01</v>
      </c>
      <c r="AW517">
        <v>0.27050000000000002</v>
      </c>
      <c r="AX517" s="1">
        <v>8442.32</v>
      </c>
      <c r="AY517">
        <v>0.63849999999999996</v>
      </c>
      <c r="AZ517">
        <v>496.87</v>
      </c>
      <c r="BA517">
        <v>3.7600000000000001E-2</v>
      </c>
      <c r="BB517">
        <v>705.62</v>
      </c>
      <c r="BC517">
        <v>5.3400000000000003E-2</v>
      </c>
      <c r="BD517" s="1">
        <v>13221.82</v>
      </c>
      <c r="BE517" s="1">
        <v>1942.55</v>
      </c>
      <c r="BF517">
        <v>0.25209999999999999</v>
      </c>
      <c r="BG517">
        <v>0.63139999999999996</v>
      </c>
      <c r="BH517">
        <v>0.2429</v>
      </c>
      <c r="BI517">
        <v>6.4500000000000002E-2</v>
      </c>
      <c r="BJ517">
        <v>4.53E-2</v>
      </c>
      <c r="BK517">
        <v>1.5800000000000002E-2</v>
      </c>
    </row>
    <row r="518" spans="1:63" x14ac:dyDescent="0.25">
      <c r="A518" t="s">
        <v>518</v>
      </c>
      <c r="B518">
        <v>47969</v>
      </c>
      <c r="C518">
        <v>150</v>
      </c>
      <c r="D518">
        <v>4.91</v>
      </c>
      <c r="E518">
        <v>735.93</v>
      </c>
      <c r="F518">
        <v>766.94</v>
      </c>
      <c r="G518">
        <v>0</v>
      </c>
      <c r="H518">
        <v>0</v>
      </c>
      <c r="I518">
        <v>0</v>
      </c>
      <c r="J518">
        <v>0</v>
      </c>
      <c r="K518">
        <v>2.5999999999999999E-3</v>
      </c>
      <c r="L518">
        <v>0.99480000000000002</v>
      </c>
      <c r="M518">
        <v>2.5999999999999999E-3</v>
      </c>
      <c r="N518">
        <v>1</v>
      </c>
      <c r="O518">
        <v>0</v>
      </c>
      <c r="P518">
        <v>0.18210000000000001</v>
      </c>
      <c r="Q518" s="1">
        <v>54780.1</v>
      </c>
      <c r="R518">
        <v>0.4677</v>
      </c>
      <c r="S518">
        <v>0.1613</v>
      </c>
      <c r="T518">
        <v>0.371</v>
      </c>
      <c r="U518">
        <v>11</v>
      </c>
      <c r="V518" s="1">
        <v>63776.18</v>
      </c>
      <c r="W518">
        <v>63.18</v>
      </c>
      <c r="X518" s="1">
        <v>104316.12</v>
      </c>
      <c r="Y518">
        <v>0.7853</v>
      </c>
      <c r="Z518">
        <v>1.4999999999999999E-2</v>
      </c>
      <c r="AA518">
        <v>0.19969999999999999</v>
      </c>
      <c r="AB518">
        <v>0.2147</v>
      </c>
      <c r="AC518">
        <v>104.32</v>
      </c>
      <c r="AD518" s="1">
        <v>2324.36</v>
      </c>
      <c r="AE518">
        <v>269.62</v>
      </c>
      <c r="AF518" s="1">
        <v>96583.09</v>
      </c>
      <c r="AG518">
        <v>72</v>
      </c>
      <c r="AH518" s="1">
        <v>35663</v>
      </c>
      <c r="AI518" s="1">
        <v>51143</v>
      </c>
      <c r="AJ518">
        <v>23.1</v>
      </c>
      <c r="AK518">
        <v>22.08</v>
      </c>
      <c r="AL518">
        <v>22.03</v>
      </c>
      <c r="AM518">
        <v>4.9000000000000004</v>
      </c>
      <c r="AN518">
        <v>0</v>
      </c>
      <c r="AO518">
        <v>0.74209999999999998</v>
      </c>
      <c r="AP518" s="1">
        <v>1998.01</v>
      </c>
      <c r="AQ518" s="1">
        <v>3581.48</v>
      </c>
      <c r="AR518" s="1">
        <v>7861.29</v>
      </c>
      <c r="AS518">
        <v>580.82000000000005</v>
      </c>
      <c r="AT518">
        <v>182.44</v>
      </c>
      <c r="AU518" s="1">
        <v>14204.04</v>
      </c>
      <c r="AV518" s="1">
        <v>11411.97</v>
      </c>
      <c r="AW518">
        <v>0.72899999999999998</v>
      </c>
      <c r="AX518" s="1">
        <v>1757.29</v>
      </c>
      <c r="AY518">
        <v>0.1123</v>
      </c>
      <c r="AZ518" s="1">
        <v>1533.91</v>
      </c>
      <c r="BA518">
        <v>9.8000000000000004E-2</v>
      </c>
      <c r="BB518">
        <v>951.19</v>
      </c>
      <c r="BC518">
        <v>6.08E-2</v>
      </c>
      <c r="BD518" s="1">
        <v>15654.36</v>
      </c>
      <c r="BE518" s="1">
        <v>12253.92</v>
      </c>
      <c r="BF518">
        <v>5.3289</v>
      </c>
      <c r="BG518">
        <v>0.56579999999999997</v>
      </c>
      <c r="BH518">
        <v>0.25409999999999999</v>
      </c>
      <c r="BI518">
        <v>0.1042</v>
      </c>
      <c r="BJ518">
        <v>6.9500000000000006E-2</v>
      </c>
      <c r="BK518">
        <v>6.4999999999999997E-3</v>
      </c>
    </row>
    <row r="519" spans="1:63" x14ac:dyDescent="0.25">
      <c r="A519" t="s">
        <v>519</v>
      </c>
      <c r="B519">
        <v>46151</v>
      </c>
      <c r="C519">
        <v>138</v>
      </c>
      <c r="D519">
        <v>21.3</v>
      </c>
      <c r="E519" s="1">
        <v>2939.73</v>
      </c>
      <c r="F519" s="1">
        <v>2793.93</v>
      </c>
      <c r="G519">
        <v>2.2200000000000001E-2</v>
      </c>
      <c r="H519">
        <v>6.9999999999999999E-4</v>
      </c>
      <c r="I519">
        <v>1.54E-2</v>
      </c>
      <c r="J519">
        <v>4.0000000000000002E-4</v>
      </c>
      <c r="K519">
        <v>2.01E-2</v>
      </c>
      <c r="L519">
        <v>0.91369999999999996</v>
      </c>
      <c r="M519">
        <v>2.76E-2</v>
      </c>
      <c r="N519">
        <v>0.29070000000000001</v>
      </c>
      <c r="O519">
        <v>1.23E-2</v>
      </c>
      <c r="P519">
        <v>0.1104</v>
      </c>
      <c r="Q519" s="1">
        <v>70087.19</v>
      </c>
      <c r="R519">
        <v>0.18970000000000001</v>
      </c>
      <c r="S519">
        <v>0.1333</v>
      </c>
      <c r="T519">
        <v>0.67689999999999995</v>
      </c>
      <c r="U519">
        <v>16</v>
      </c>
      <c r="V519" s="1">
        <v>94094.06</v>
      </c>
      <c r="W519">
        <v>175.3</v>
      </c>
      <c r="X519" s="1">
        <v>286149.73</v>
      </c>
      <c r="Y519">
        <v>0.72240000000000004</v>
      </c>
      <c r="Z519">
        <v>0.21440000000000001</v>
      </c>
      <c r="AA519">
        <v>6.3299999999999995E-2</v>
      </c>
      <c r="AB519">
        <v>0.27760000000000001</v>
      </c>
      <c r="AC519">
        <v>286.14999999999998</v>
      </c>
      <c r="AD519" s="1">
        <v>6815.68</v>
      </c>
      <c r="AE519">
        <v>684.44</v>
      </c>
      <c r="AF519" s="1">
        <v>255604.93</v>
      </c>
      <c r="AG519">
        <v>540</v>
      </c>
      <c r="AH519" s="1">
        <v>37817</v>
      </c>
      <c r="AI519" s="1">
        <v>66580</v>
      </c>
      <c r="AJ519">
        <v>50.23</v>
      </c>
      <c r="AK519">
        <v>21.93</v>
      </c>
      <c r="AL519">
        <v>22.39</v>
      </c>
      <c r="AM519">
        <v>2.19</v>
      </c>
      <c r="AN519" s="1">
        <v>2351.4699999999998</v>
      </c>
      <c r="AO519">
        <v>1.1656</v>
      </c>
      <c r="AP519" s="1">
        <v>1460.52</v>
      </c>
      <c r="AQ519" s="1">
        <v>2349.65</v>
      </c>
      <c r="AR519" s="1">
        <v>8277.18</v>
      </c>
      <c r="AS519" s="1">
        <v>1006.99</v>
      </c>
      <c r="AT519">
        <v>424.81</v>
      </c>
      <c r="AU519" s="1">
        <v>13519.14</v>
      </c>
      <c r="AV519" s="1">
        <v>3590.19</v>
      </c>
      <c r="AW519">
        <v>0.25169999999999998</v>
      </c>
      <c r="AX519" s="1">
        <v>8695.52</v>
      </c>
      <c r="AY519">
        <v>0.60960000000000003</v>
      </c>
      <c r="AZ519" s="1">
        <v>1044.43</v>
      </c>
      <c r="BA519">
        <v>7.3200000000000001E-2</v>
      </c>
      <c r="BB519">
        <v>933.17</v>
      </c>
      <c r="BC519">
        <v>6.54E-2</v>
      </c>
      <c r="BD519" s="1">
        <v>14263.31</v>
      </c>
      <c r="BE519" s="1">
        <v>2884.66</v>
      </c>
      <c r="BF519">
        <v>0.50729999999999997</v>
      </c>
      <c r="BG519">
        <v>0.54659999999999997</v>
      </c>
      <c r="BH519">
        <v>0.1913</v>
      </c>
      <c r="BI519">
        <v>0.2117</v>
      </c>
      <c r="BJ519">
        <v>2.76E-2</v>
      </c>
      <c r="BK519">
        <v>2.2800000000000001E-2</v>
      </c>
    </row>
    <row r="520" spans="1:63" x14ac:dyDescent="0.25">
      <c r="A520" t="s">
        <v>520</v>
      </c>
      <c r="B520">
        <v>44883</v>
      </c>
      <c r="C520">
        <v>14</v>
      </c>
      <c r="D520">
        <v>182.6</v>
      </c>
      <c r="E520" s="1">
        <v>2556.35</v>
      </c>
      <c r="F520" s="1">
        <v>2362.79</v>
      </c>
      <c r="G520">
        <v>4.3999999999999997E-2</v>
      </c>
      <c r="H520">
        <v>2.5000000000000001E-3</v>
      </c>
      <c r="I520">
        <v>4.8599999999999997E-2</v>
      </c>
      <c r="J520">
        <v>8.0000000000000004E-4</v>
      </c>
      <c r="K520">
        <v>2.75E-2</v>
      </c>
      <c r="L520">
        <v>0.83540000000000003</v>
      </c>
      <c r="M520">
        <v>4.1000000000000002E-2</v>
      </c>
      <c r="N520">
        <v>0.23760000000000001</v>
      </c>
      <c r="O520">
        <v>4.1700000000000001E-2</v>
      </c>
      <c r="P520">
        <v>0.13689999999999999</v>
      </c>
      <c r="Q520" s="1">
        <v>66194.100000000006</v>
      </c>
      <c r="R520">
        <v>0.2452</v>
      </c>
      <c r="S520">
        <v>0.17419999999999999</v>
      </c>
      <c r="T520">
        <v>0.5806</v>
      </c>
      <c r="U520">
        <v>20</v>
      </c>
      <c r="V520" s="1">
        <v>84435</v>
      </c>
      <c r="W520">
        <v>127.78</v>
      </c>
      <c r="X520" s="1">
        <v>195174.52</v>
      </c>
      <c r="Y520">
        <v>0.81059999999999999</v>
      </c>
      <c r="Z520">
        <v>0.17319999999999999</v>
      </c>
      <c r="AA520">
        <v>1.6199999999999999E-2</v>
      </c>
      <c r="AB520">
        <v>0.18940000000000001</v>
      </c>
      <c r="AC520">
        <v>195.17</v>
      </c>
      <c r="AD520" s="1">
        <v>8108.11</v>
      </c>
      <c r="AE520">
        <v>963.3</v>
      </c>
      <c r="AF520" s="1">
        <v>164056.10999999999</v>
      </c>
      <c r="AG520">
        <v>319</v>
      </c>
      <c r="AH520" s="1">
        <v>40244</v>
      </c>
      <c r="AI520" s="1">
        <v>64792</v>
      </c>
      <c r="AJ520">
        <v>71.83</v>
      </c>
      <c r="AK520">
        <v>39.75</v>
      </c>
      <c r="AL520">
        <v>47.11</v>
      </c>
      <c r="AM520">
        <v>5.4</v>
      </c>
      <c r="AN520">
        <v>0</v>
      </c>
      <c r="AO520">
        <v>1.0954999999999999</v>
      </c>
      <c r="AP520" s="1">
        <v>1578.81</v>
      </c>
      <c r="AQ520" s="1">
        <v>2290.41</v>
      </c>
      <c r="AR520" s="1">
        <v>7726.32</v>
      </c>
      <c r="AS520">
        <v>671.47</v>
      </c>
      <c r="AT520">
        <v>290.27999999999997</v>
      </c>
      <c r="AU520" s="1">
        <v>12557.3</v>
      </c>
      <c r="AV520" s="1">
        <v>5107.58</v>
      </c>
      <c r="AW520">
        <v>0.34610000000000002</v>
      </c>
      <c r="AX520" s="1">
        <v>7831.77</v>
      </c>
      <c r="AY520">
        <v>0.53069999999999995</v>
      </c>
      <c r="AZ520">
        <v>789.28</v>
      </c>
      <c r="BA520">
        <v>5.3499999999999999E-2</v>
      </c>
      <c r="BB520" s="1">
        <v>1028.24</v>
      </c>
      <c r="BC520">
        <v>6.9699999999999998E-2</v>
      </c>
      <c r="BD520" s="1">
        <v>14756.87</v>
      </c>
      <c r="BE520" s="1">
        <v>3067.77</v>
      </c>
      <c r="BF520">
        <v>0.62619999999999998</v>
      </c>
      <c r="BG520">
        <v>0.51659999999999995</v>
      </c>
      <c r="BH520">
        <v>0.23250000000000001</v>
      </c>
      <c r="BI520">
        <v>0.20899999999999999</v>
      </c>
      <c r="BJ520">
        <v>2.0199999999999999E-2</v>
      </c>
      <c r="BK520">
        <v>2.1600000000000001E-2</v>
      </c>
    </row>
    <row r="521" spans="1:63" x14ac:dyDescent="0.25">
      <c r="A521" t="s">
        <v>521</v>
      </c>
      <c r="B521">
        <v>49098</v>
      </c>
      <c r="C521">
        <v>152</v>
      </c>
      <c r="D521">
        <v>27.68</v>
      </c>
      <c r="E521" s="1">
        <v>4206.66</v>
      </c>
      <c r="F521" s="1">
        <v>4045</v>
      </c>
      <c r="G521">
        <v>9.4000000000000004E-3</v>
      </c>
      <c r="H521">
        <v>5.0000000000000001E-4</v>
      </c>
      <c r="I521">
        <v>1.24E-2</v>
      </c>
      <c r="J521">
        <v>5.0000000000000001E-4</v>
      </c>
      <c r="K521">
        <v>1.95E-2</v>
      </c>
      <c r="L521">
        <v>0.9224</v>
      </c>
      <c r="M521">
        <v>3.5400000000000001E-2</v>
      </c>
      <c r="N521">
        <v>0.28039999999999998</v>
      </c>
      <c r="O521">
        <v>6.4000000000000003E-3</v>
      </c>
      <c r="P521">
        <v>0.1673</v>
      </c>
      <c r="Q521" s="1">
        <v>69321.03</v>
      </c>
      <c r="R521">
        <v>0.2</v>
      </c>
      <c r="S521">
        <v>0.23330000000000001</v>
      </c>
      <c r="T521">
        <v>0.56669999999999998</v>
      </c>
      <c r="U521">
        <v>29</v>
      </c>
      <c r="V521" s="1">
        <v>99557.28</v>
      </c>
      <c r="W521">
        <v>142.94</v>
      </c>
      <c r="X521" s="1">
        <v>177136.83</v>
      </c>
      <c r="Y521">
        <v>0.68140000000000001</v>
      </c>
      <c r="Z521">
        <v>6.9599999999999995E-2</v>
      </c>
      <c r="AA521">
        <v>0.24909999999999999</v>
      </c>
      <c r="AB521">
        <v>0.31859999999999999</v>
      </c>
      <c r="AC521">
        <v>177.14</v>
      </c>
      <c r="AD521" s="1">
        <v>4022.58</v>
      </c>
      <c r="AE521">
        <v>409.14</v>
      </c>
      <c r="AF521" s="1">
        <v>143833.43</v>
      </c>
      <c r="AG521">
        <v>234</v>
      </c>
      <c r="AH521" s="1">
        <v>45145</v>
      </c>
      <c r="AI521" s="1">
        <v>64125</v>
      </c>
      <c r="AJ521">
        <v>24.7</v>
      </c>
      <c r="AK521">
        <v>22</v>
      </c>
      <c r="AL521">
        <v>22.52</v>
      </c>
      <c r="AM521">
        <v>1.4</v>
      </c>
      <c r="AN521" s="1">
        <v>1971.44</v>
      </c>
      <c r="AO521">
        <v>1.1332</v>
      </c>
      <c r="AP521" s="1">
        <v>1423.18</v>
      </c>
      <c r="AQ521" s="1">
        <v>2461.6799999999998</v>
      </c>
      <c r="AR521" s="1">
        <v>7441.42</v>
      </c>
      <c r="AS521">
        <v>471.88</v>
      </c>
      <c r="AT521">
        <v>220.91</v>
      </c>
      <c r="AU521" s="1">
        <v>12019.07</v>
      </c>
      <c r="AV521" s="1">
        <v>5740.05</v>
      </c>
      <c r="AW521">
        <v>0.43959999999999999</v>
      </c>
      <c r="AX521" s="1">
        <v>5493.06</v>
      </c>
      <c r="AY521">
        <v>0.42070000000000002</v>
      </c>
      <c r="AZ521">
        <v>614.30999999999995</v>
      </c>
      <c r="BA521">
        <v>4.7100000000000003E-2</v>
      </c>
      <c r="BB521" s="1">
        <v>1208.8900000000001</v>
      </c>
      <c r="BC521">
        <v>9.2600000000000002E-2</v>
      </c>
      <c r="BD521" s="1">
        <v>13056.31</v>
      </c>
      <c r="BE521" s="1">
        <v>4472.82</v>
      </c>
      <c r="BF521">
        <v>1.3311999999999999</v>
      </c>
      <c r="BG521">
        <v>0.60629999999999995</v>
      </c>
      <c r="BH521">
        <v>0.2283</v>
      </c>
      <c r="BI521">
        <v>0.11899999999999999</v>
      </c>
      <c r="BJ521">
        <v>3.5499999999999997E-2</v>
      </c>
      <c r="BK521">
        <v>1.09E-2</v>
      </c>
    </row>
    <row r="522" spans="1:63" x14ac:dyDescent="0.25">
      <c r="A522" t="s">
        <v>522</v>
      </c>
      <c r="B522">
        <v>46243</v>
      </c>
      <c r="C522">
        <v>43</v>
      </c>
      <c r="D522">
        <v>66.64</v>
      </c>
      <c r="E522" s="1">
        <v>2865.52</v>
      </c>
      <c r="F522" s="1">
        <v>2783.03</v>
      </c>
      <c r="G522">
        <v>2.8999999999999998E-3</v>
      </c>
      <c r="H522">
        <v>1.8E-3</v>
      </c>
      <c r="I522">
        <v>5.0000000000000001E-3</v>
      </c>
      <c r="J522">
        <v>1.8E-3</v>
      </c>
      <c r="K522">
        <v>0.153</v>
      </c>
      <c r="L522">
        <v>0.79920000000000002</v>
      </c>
      <c r="M522">
        <v>3.6299999999999999E-2</v>
      </c>
      <c r="N522">
        <v>0.59499999999999997</v>
      </c>
      <c r="O522">
        <v>8.43E-2</v>
      </c>
      <c r="P522">
        <v>0.13070000000000001</v>
      </c>
      <c r="Q522" s="1">
        <v>62310.94</v>
      </c>
      <c r="R522">
        <v>0.1676</v>
      </c>
      <c r="S522">
        <v>0.18990000000000001</v>
      </c>
      <c r="T522">
        <v>0.64249999999999996</v>
      </c>
      <c r="U522">
        <v>12</v>
      </c>
      <c r="V522" s="1">
        <v>98598.92</v>
      </c>
      <c r="W522">
        <v>230.49</v>
      </c>
      <c r="X522" s="1">
        <v>112900.63</v>
      </c>
      <c r="Y522">
        <v>0.84930000000000005</v>
      </c>
      <c r="Z522">
        <v>0.1041</v>
      </c>
      <c r="AA522">
        <v>4.6600000000000003E-2</v>
      </c>
      <c r="AB522">
        <v>0.1507</v>
      </c>
      <c r="AC522">
        <v>112.9</v>
      </c>
      <c r="AD522" s="1">
        <v>3568.02</v>
      </c>
      <c r="AE522">
        <v>533.29999999999995</v>
      </c>
      <c r="AF522" s="1">
        <v>100209.01</v>
      </c>
      <c r="AG522">
        <v>82</v>
      </c>
      <c r="AH522" s="1">
        <v>34186</v>
      </c>
      <c r="AI522" s="1">
        <v>51737</v>
      </c>
      <c r="AJ522">
        <v>38.53</v>
      </c>
      <c r="AK522">
        <v>30.92</v>
      </c>
      <c r="AL522">
        <v>34.049999999999997</v>
      </c>
      <c r="AM522">
        <v>5.8</v>
      </c>
      <c r="AN522">
        <v>0</v>
      </c>
      <c r="AO522">
        <v>0.90300000000000002</v>
      </c>
      <c r="AP522" s="1">
        <v>1459.68</v>
      </c>
      <c r="AQ522" s="1">
        <v>2521.71</v>
      </c>
      <c r="AR522" s="1">
        <v>6973.22</v>
      </c>
      <c r="AS522">
        <v>930.13</v>
      </c>
      <c r="AT522">
        <v>406.22</v>
      </c>
      <c r="AU522" s="1">
        <v>12290.96</v>
      </c>
      <c r="AV522" s="1">
        <v>8006.11</v>
      </c>
      <c r="AW522">
        <v>0.60750000000000004</v>
      </c>
      <c r="AX522" s="1">
        <v>3048.31</v>
      </c>
      <c r="AY522">
        <v>0.23130000000000001</v>
      </c>
      <c r="AZ522">
        <v>963.15</v>
      </c>
      <c r="BA522">
        <v>7.3099999999999998E-2</v>
      </c>
      <c r="BB522" s="1">
        <v>1161.1099999999999</v>
      </c>
      <c r="BC522">
        <v>8.8099999999999998E-2</v>
      </c>
      <c r="BD522" s="1">
        <v>13178.68</v>
      </c>
      <c r="BE522" s="1">
        <v>7351.82</v>
      </c>
      <c r="BF522">
        <v>2.4782999999999999</v>
      </c>
      <c r="BG522">
        <v>0.56169999999999998</v>
      </c>
      <c r="BH522">
        <v>0.27500000000000002</v>
      </c>
      <c r="BI522">
        <v>0.11509999999999999</v>
      </c>
      <c r="BJ522">
        <v>3.3099999999999997E-2</v>
      </c>
      <c r="BK522">
        <v>1.5100000000000001E-2</v>
      </c>
    </row>
    <row r="523" spans="1:63" x14ac:dyDescent="0.25">
      <c r="A523" t="s">
        <v>523</v>
      </c>
      <c r="B523">
        <v>47399</v>
      </c>
      <c r="C523">
        <v>24</v>
      </c>
      <c r="D523">
        <v>82.46</v>
      </c>
      <c r="E523" s="1">
        <v>1978.97</v>
      </c>
      <c r="F523" s="1">
        <v>2093.4899999999998</v>
      </c>
      <c r="G523">
        <v>8.0999999999999996E-3</v>
      </c>
      <c r="H523">
        <v>5.0000000000000001E-4</v>
      </c>
      <c r="I523">
        <v>9.1000000000000004E-3</v>
      </c>
      <c r="J523">
        <v>5.0000000000000001E-4</v>
      </c>
      <c r="K523">
        <v>2.4400000000000002E-2</v>
      </c>
      <c r="L523">
        <v>0.90969999999999995</v>
      </c>
      <c r="M523">
        <v>4.7800000000000002E-2</v>
      </c>
      <c r="N523">
        <v>0.29370000000000002</v>
      </c>
      <c r="O523">
        <v>1.4E-3</v>
      </c>
      <c r="P523">
        <v>0.17249999999999999</v>
      </c>
      <c r="Q523" s="1">
        <v>60830.69</v>
      </c>
      <c r="R523">
        <v>0.19700000000000001</v>
      </c>
      <c r="S523">
        <v>0.2273</v>
      </c>
      <c r="T523">
        <v>0.57579999999999998</v>
      </c>
      <c r="U523">
        <v>15</v>
      </c>
      <c r="V523" s="1">
        <v>84981.67</v>
      </c>
      <c r="W523">
        <v>126.18</v>
      </c>
      <c r="X523" s="1">
        <v>205034.92</v>
      </c>
      <c r="Y523">
        <v>0.74070000000000003</v>
      </c>
      <c r="Z523">
        <v>9.7699999999999995E-2</v>
      </c>
      <c r="AA523">
        <v>0.16159999999999999</v>
      </c>
      <c r="AB523">
        <v>0.25929999999999997</v>
      </c>
      <c r="AC523">
        <v>205.03</v>
      </c>
      <c r="AD523" s="1">
        <v>6849.22</v>
      </c>
      <c r="AE523">
        <v>724.72</v>
      </c>
      <c r="AF523" s="1">
        <v>185497.74</v>
      </c>
      <c r="AG523">
        <v>402</v>
      </c>
      <c r="AH523" s="1">
        <v>46955</v>
      </c>
      <c r="AI523" s="1">
        <v>89166</v>
      </c>
      <c r="AJ523">
        <v>47.6</v>
      </c>
      <c r="AK523">
        <v>30.11</v>
      </c>
      <c r="AL523">
        <v>34.94</v>
      </c>
      <c r="AM523">
        <v>3.4</v>
      </c>
      <c r="AN523">
        <v>0</v>
      </c>
      <c r="AO523">
        <v>0.44919999999999999</v>
      </c>
      <c r="AP523" s="1">
        <v>1586.98</v>
      </c>
      <c r="AQ523" s="1">
        <v>1995.37</v>
      </c>
      <c r="AR523" s="1">
        <v>6900.09</v>
      </c>
      <c r="AS523">
        <v>894.06</v>
      </c>
      <c r="AT523">
        <v>403.13</v>
      </c>
      <c r="AU523" s="1">
        <v>11779.62</v>
      </c>
      <c r="AV523" s="1">
        <v>3325.67</v>
      </c>
      <c r="AW523">
        <v>0.26419999999999999</v>
      </c>
      <c r="AX523" s="1">
        <v>5461.39</v>
      </c>
      <c r="AY523">
        <v>0.43390000000000001</v>
      </c>
      <c r="AZ523" s="1">
        <v>2717.45</v>
      </c>
      <c r="BA523">
        <v>0.21590000000000001</v>
      </c>
      <c r="BB523" s="1">
        <v>1083.08</v>
      </c>
      <c r="BC523">
        <v>8.5999999999999993E-2</v>
      </c>
      <c r="BD523" s="1">
        <v>12587.59</v>
      </c>
      <c r="BE523" s="1">
        <v>3229.32</v>
      </c>
      <c r="BF523">
        <v>0.36599999999999999</v>
      </c>
      <c r="BG523">
        <v>0.56799999999999995</v>
      </c>
      <c r="BH523">
        <v>0.20760000000000001</v>
      </c>
      <c r="BI523">
        <v>0.18099999999999999</v>
      </c>
      <c r="BJ523">
        <v>2.86E-2</v>
      </c>
      <c r="BK523">
        <v>1.47E-2</v>
      </c>
    </row>
    <row r="524" spans="1:63" x14ac:dyDescent="0.25">
      <c r="A524" t="s">
        <v>524</v>
      </c>
      <c r="B524">
        <v>44891</v>
      </c>
      <c r="C524">
        <v>41</v>
      </c>
      <c r="D524">
        <v>67.73</v>
      </c>
      <c r="E524" s="1">
        <v>2776.84</v>
      </c>
      <c r="F524" s="1">
        <v>2517.02</v>
      </c>
      <c r="G524">
        <v>7.9000000000000008E-3</v>
      </c>
      <c r="H524">
        <v>1.1999999999999999E-3</v>
      </c>
      <c r="I524">
        <v>1.23E-2</v>
      </c>
      <c r="J524">
        <v>0</v>
      </c>
      <c r="K524">
        <v>4.7300000000000002E-2</v>
      </c>
      <c r="L524">
        <v>0.88519999999999999</v>
      </c>
      <c r="M524">
        <v>4.6100000000000002E-2</v>
      </c>
      <c r="N524">
        <v>0.42159999999999997</v>
      </c>
      <c r="O524">
        <v>2.5000000000000001E-3</v>
      </c>
      <c r="P524">
        <v>0.14230000000000001</v>
      </c>
      <c r="Q524" s="1">
        <v>56137.03</v>
      </c>
      <c r="R524">
        <v>0.245</v>
      </c>
      <c r="S524">
        <v>0.27150000000000002</v>
      </c>
      <c r="T524">
        <v>0.4834</v>
      </c>
      <c r="U524">
        <v>20</v>
      </c>
      <c r="V524" s="1">
        <v>83672.95</v>
      </c>
      <c r="W524">
        <v>134.84</v>
      </c>
      <c r="X524" s="1">
        <v>150855.51999999999</v>
      </c>
      <c r="Y524">
        <v>0.71209999999999996</v>
      </c>
      <c r="Z524">
        <v>0.1525</v>
      </c>
      <c r="AA524">
        <v>0.13539999999999999</v>
      </c>
      <c r="AB524">
        <v>0.28789999999999999</v>
      </c>
      <c r="AC524">
        <v>150.86000000000001</v>
      </c>
      <c r="AD524" s="1">
        <v>5245.22</v>
      </c>
      <c r="AE524">
        <v>515.28</v>
      </c>
      <c r="AF524" s="1">
        <v>134414.04999999999</v>
      </c>
      <c r="AG524">
        <v>186</v>
      </c>
      <c r="AH524" s="1">
        <v>31631</v>
      </c>
      <c r="AI524" s="1">
        <v>49083</v>
      </c>
      <c r="AJ524">
        <v>54.2</v>
      </c>
      <c r="AK524">
        <v>28.87</v>
      </c>
      <c r="AL524">
        <v>45.07</v>
      </c>
      <c r="AM524">
        <v>4</v>
      </c>
      <c r="AN524">
        <v>0</v>
      </c>
      <c r="AO524">
        <v>0.86419999999999997</v>
      </c>
      <c r="AP524" s="1">
        <v>1476.74</v>
      </c>
      <c r="AQ524" s="1">
        <v>1625.67</v>
      </c>
      <c r="AR524" s="1">
        <v>6261.22</v>
      </c>
      <c r="AS524">
        <v>725.85</v>
      </c>
      <c r="AT524">
        <v>525.09</v>
      </c>
      <c r="AU524" s="1">
        <v>10614.58</v>
      </c>
      <c r="AV524" s="1">
        <v>6328.14</v>
      </c>
      <c r="AW524">
        <v>0.45579999999999998</v>
      </c>
      <c r="AX524" s="1">
        <v>5136.6499999999996</v>
      </c>
      <c r="AY524">
        <v>0.37</v>
      </c>
      <c r="AZ524">
        <v>870.37</v>
      </c>
      <c r="BA524">
        <v>6.2700000000000006E-2</v>
      </c>
      <c r="BB524" s="1">
        <v>1548.95</v>
      </c>
      <c r="BC524">
        <v>0.1116</v>
      </c>
      <c r="BD524" s="1">
        <v>13884.11</v>
      </c>
      <c r="BE524" s="1">
        <v>4015.57</v>
      </c>
      <c r="BF524">
        <v>1.1866000000000001</v>
      </c>
      <c r="BG524">
        <v>0.53420000000000001</v>
      </c>
      <c r="BH524">
        <v>0.19020000000000001</v>
      </c>
      <c r="BI524">
        <v>0.21460000000000001</v>
      </c>
      <c r="BJ524">
        <v>4.1200000000000001E-2</v>
      </c>
      <c r="BK524">
        <v>1.9800000000000002E-2</v>
      </c>
    </row>
    <row r="525" spans="1:63" x14ac:dyDescent="0.25">
      <c r="A525" t="s">
        <v>525</v>
      </c>
      <c r="B525">
        <v>45617</v>
      </c>
      <c r="C525">
        <v>28</v>
      </c>
      <c r="D525">
        <v>90.92</v>
      </c>
      <c r="E525" s="1">
        <v>2545.77</v>
      </c>
      <c r="F525" s="1">
        <v>2361.52</v>
      </c>
      <c r="G525">
        <v>1.2699999999999999E-2</v>
      </c>
      <c r="H525">
        <v>1.2999999999999999E-3</v>
      </c>
      <c r="I525">
        <v>1.06E-2</v>
      </c>
      <c r="J525">
        <v>8.0000000000000004E-4</v>
      </c>
      <c r="K525">
        <v>2.8400000000000002E-2</v>
      </c>
      <c r="L525">
        <v>0.92420000000000002</v>
      </c>
      <c r="M525">
        <v>2.1999999999999999E-2</v>
      </c>
      <c r="N525">
        <v>9.8400000000000001E-2</v>
      </c>
      <c r="O525">
        <v>1.2E-2</v>
      </c>
      <c r="P525">
        <v>0.1391</v>
      </c>
      <c r="Q525" s="1">
        <v>69028.14</v>
      </c>
      <c r="R525">
        <v>9.3200000000000005E-2</v>
      </c>
      <c r="S525">
        <v>0.21740000000000001</v>
      </c>
      <c r="T525">
        <v>0.68940000000000001</v>
      </c>
      <c r="U525">
        <v>17</v>
      </c>
      <c r="V525" s="1">
        <v>92525</v>
      </c>
      <c r="W525">
        <v>146.79</v>
      </c>
      <c r="X525" s="1">
        <v>184912.71</v>
      </c>
      <c r="Y525">
        <v>0.78300000000000003</v>
      </c>
      <c r="Z525">
        <v>0.19139999999999999</v>
      </c>
      <c r="AA525">
        <v>2.5700000000000001E-2</v>
      </c>
      <c r="AB525">
        <v>0.217</v>
      </c>
      <c r="AC525">
        <v>184.91</v>
      </c>
      <c r="AD525" s="1">
        <v>7196.36</v>
      </c>
      <c r="AE525">
        <v>788.02</v>
      </c>
      <c r="AF525" s="1">
        <v>169440.44</v>
      </c>
      <c r="AG525">
        <v>348</v>
      </c>
      <c r="AH525" s="1">
        <v>44019</v>
      </c>
      <c r="AI525" s="1">
        <v>84555</v>
      </c>
      <c r="AJ525">
        <v>52.15</v>
      </c>
      <c r="AK525">
        <v>38.369999999999997</v>
      </c>
      <c r="AL525">
        <v>39.36</v>
      </c>
      <c r="AM525">
        <v>5.4</v>
      </c>
      <c r="AN525">
        <v>0</v>
      </c>
      <c r="AO525">
        <v>0.83560000000000001</v>
      </c>
      <c r="AP525" s="1">
        <v>1717.67</v>
      </c>
      <c r="AQ525" s="1">
        <v>1633.83</v>
      </c>
      <c r="AR525" s="1">
        <v>7645.48</v>
      </c>
      <c r="AS525">
        <v>704.03</v>
      </c>
      <c r="AT525">
        <v>168.7</v>
      </c>
      <c r="AU525" s="1">
        <v>11869.72</v>
      </c>
      <c r="AV525" s="1">
        <v>4308.0600000000004</v>
      </c>
      <c r="AW525">
        <v>0.33900000000000002</v>
      </c>
      <c r="AX525" s="1">
        <v>6633.33</v>
      </c>
      <c r="AY525">
        <v>0.52200000000000002</v>
      </c>
      <c r="AZ525">
        <v>776.93</v>
      </c>
      <c r="BA525">
        <v>6.1100000000000002E-2</v>
      </c>
      <c r="BB525">
        <v>988.37</v>
      </c>
      <c r="BC525">
        <v>7.7799999999999994E-2</v>
      </c>
      <c r="BD525" s="1">
        <v>12706.69</v>
      </c>
      <c r="BE525" s="1">
        <v>2198.52</v>
      </c>
      <c r="BF525">
        <v>0.38450000000000001</v>
      </c>
      <c r="BG525">
        <v>0.61509999999999998</v>
      </c>
      <c r="BH525">
        <v>0.2261</v>
      </c>
      <c r="BI525">
        <v>5.5800000000000002E-2</v>
      </c>
      <c r="BJ525">
        <v>2.7300000000000001E-2</v>
      </c>
      <c r="BK525">
        <v>7.5600000000000001E-2</v>
      </c>
    </row>
    <row r="526" spans="1:63" x14ac:dyDescent="0.25">
      <c r="A526" t="s">
        <v>526</v>
      </c>
      <c r="B526">
        <v>44909</v>
      </c>
      <c r="C526">
        <v>70</v>
      </c>
      <c r="D526">
        <v>459.35</v>
      </c>
      <c r="E526" s="1">
        <v>32154.77</v>
      </c>
      <c r="F526" s="1">
        <v>22204.95</v>
      </c>
      <c r="G526">
        <v>3.5999999999999999E-3</v>
      </c>
      <c r="H526">
        <v>5.9999999999999995E-4</v>
      </c>
      <c r="I526">
        <v>0.45350000000000001</v>
      </c>
      <c r="J526">
        <v>1.1999999999999999E-3</v>
      </c>
      <c r="K526">
        <v>0.13200000000000001</v>
      </c>
      <c r="L526">
        <v>0.29520000000000002</v>
      </c>
      <c r="M526">
        <v>0.1139</v>
      </c>
      <c r="N526">
        <v>0.83450000000000002</v>
      </c>
      <c r="O526">
        <v>1.6400000000000001E-2</v>
      </c>
      <c r="P526">
        <v>0.21179999999999999</v>
      </c>
      <c r="Q526" s="1">
        <v>68794.929999999993</v>
      </c>
      <c r="R526">
        <v>0.2089</v>
      </c>
      <c r="S526">
        <v>0.27610000000000001</v>
      </c>
      <c r="T526">
        <v>0.51500000000000001</v>
      </c>
      <c r="U526">
        <v>274</v>
      </c>
      <c r="V526" s="1">
        <v>95816.72</v>
      </c>
      <c r="W526">
        <v>117.21</v>
      </c>
      <c r="X526" s="1">
        <v>75881.75</v>
      </c>
      <c r="Y526">
        <v>0.60699999999999998</v>
      </c>
      <c r="Z526">
        <v>0.30590000000000001</v>
      </c>
      <c r="AA526">
        <v>8.7099999999999997E-2</v>
      </c>
      <c r="AB526">
        <v>0.39300000000000002</v>
      </c>
      <c r="AC526">
        <v>75.88</v>
      </c>
      <c r="AD526" s="1">
        <v>3633.65</v>
      </c>
      <c r="AE526">
        <v>359.75</v>
      </c>
      <c r="AF526" s="1">
        <v>64587.68</v>
      </c>
      <c r="AG526">
        <v>20</v>
      </c>
      <c r="AH526" s="1">
        <v>27294</v>
      </c>
      <c r="AI526" s="1">
        <v>39963</v>
      </c>
      <c r="AJ526">
        <v>65.95</v>
      </c>
      <c r="AK526">
        <v>40.01</v>
      </c>
      <c r="AL526">
        <v>58.36</v>
      </c>
      <c r="AM526">
        <v>3.6</v>
      </c>
      <c r="AN526">
        <v>0</v>
      </c>
      <c r="AO526">
        <v>0.95609999999999995</v>
      </c>
      <c r="AP526" s="1">
        <v>3066.08</v>
      </c>
      <c r="AQ526" s="1">
        <v>1964.56</v>
      </c>
      <c r="AR526" s="1">
        <v>9126.0300000000007</v>
      </c>
      <c r="AS526" s="1">
        <v>1198.75</v>
      </c>
      <c r="AT526">
        <v>738.2</v>
      </c>
      <c r="AU526" s="1">
        <v>16093.62</v>
      </c>
      <c r="AV526" s="1">
        <v>13047.23</v>
      </c>
      <c r="AW526">
        <v>0.60899999999999999</v>
      </c>
      <c r="AX526" s="1">
        <v>4755.95</v>
      </c>
      <c r="AY526">
        <v>0.222</v>
      </c>
      <c r="AZ526">
        <v>752.46</v>
      </c>
      <c r="BA526">
        <v>3.5099999999999999E-2</v>
      </c>
      <c r="BB526" s="1">
        <v>2868.06</v>
      </c>
      <c r="BC526">
        <v>0.13389999999999999</v>
      </c>
      <c r="BD526" s="1">
        <v>21423.7</v>
      </c>
      <c r="BE526" s="1">
        <v>5952.1</v>
      </c>
      <c r="BF526">
        <v>3.1797</v>
      </c>
      <c r="BG526">
        <v>0.59219999999999995</v>
      </c>
      <c r="BH526">
        <v>0.24510000000000001</v>
      </c>
      <c r="BI526">
        <v>0.1087</v>
      </c>
      <c r="BJ526">
        <v>3.8800000000000001E-2</v>
      </c>
      <c r="BK526">
        <v>1.52E-2</v>
      </c>
    </row>
    <row r="527" spans="1:63" x14ac:dyDescent="0.25">
      <c r="A527" t="s">
        <v>527</v>
      </c>
      <c r="B527">
        <v>44917</v>
      </c>
      <c r="C527">
        <v>5</v>
      </c>
      <c r="D527">
        <v>160.38</v>
      </c>
      <c r="E527">
        <v>801.88</v>
      </c>
      <c r="F527">
        <v>866.59</v>
      </c>
      <c r="G527">
        <v>6.8999999999999999E-3</v>
      </c>
      <c r="H527">
        <v>2.3E-3</v>
      </c>
      <c r="I527">
        <v>8.0999999999999996E-3</v>
      </c>
      <c r="J527">
        <v>2.3E-3</v>
      </c>
      <c r="K527">
        <v>1.2699999999999999E-2</v>
      </c>
      <c r="L527">
        <v>0.9204</v>
      </c>
      <c r="M527">
        <v>4.7300000000000002E-2</v>
      </c>
      <c r="N527">
        <v>0.50880000000000003</v>
      </c>
      <c r="O527">
        <v>0</v>
      </c>
      <c r="P527">
        <v>0.12690000000000001</v>
      </c>
      <c r="Q527" s="1">
        <v>44550.43</v>
      </c>
      <c r="R527">
        <v>0.17580000000000001</v>
      </c>
      <c r="S527">
        <v>0.17580000000000001</v>
      </c>
      <c r="T527">
        <v>0.64839999999999998</v>
      </c>
      <c r="U527">
        <v>7</v>
      </c>
      <c r="V527" s="1">
        <v>82236</v>
      </c>
      <c r="W527">
        <v>109.82</v>
      </c>
      <c r="X527" s="1">
        <v>119702.92</v>
      </c>
      <c r="Y527">
        <v>0.60340000000000005</v>
      </c>
      <c r="Z527">
        <v>0.1198</v>
      </c>
      <c r="AA527">
        <v>0.27679999999999999</v>
      </c>
      <c r="AB527">
        <v>0.39660000000000001</v>
      </c>
      <c r="AC527">
        <v>119.7</v>
      </c>
      <c r="AD527" s="1">
        <v>3331.58</v>
      </c>
      <c r="AE527">
        <v>368.55</v>
      </c>
      <c r="AF527" s="1">
        <v>106096.54</v>
      </c>
      <c r="AG527">
        <v>94</v>
      </c>
      <c r="AH527" s="1">
        <v>31792</v>
      </c>
      <c r="AI527" s="1">
        <v>47733</v>
      </c>
      <c r="AJ527">
        <v>39.71</v>
      </c>
      <c r="AK527">
        <v>22.02</v>
      </c>
      <c r="AL527">
        <v>29.67</v>
      </c>
      <c r="AM527">
        <v>5.15</v>
      </c>
      <c r="AN527">
        <v>0</v>
      </c>
      <c r="AO527">
        <v>0.5151</v>
      </c>
      <c r="AP527" s="1">
        <v>1770.21</v>
      </c>
      <c r="AQ527" s="1">
        <v>2219.67</v>
      </c>
      <c r="AR527" s="1">
        <v>6124.05</v>
      </c>
      <c r="AS527">
        <v>439.2</v>
      </c>
      <c r="AT527">
        <v>53.72</v>
      </c>
      <c r="AU527" s="1">
        <v>10606.85</v>
      </c>
      <c r="AV527" s="1">
        <v>8482.91</v>
      </c>
      <c r="AW527">
        <v>0.60819999999999996</v>
      </c>
      <c r="AX527" s="1">
        <v>2512.27</v>
      </c>
      <c r="AY527">
        <v>0.18010000000000001</v>
      </c>
      <c r="AZ527" s="1">
        <v>1456.05</v>
      </c>
      <c r="BA527">
        <v>0.10440000000000001</v>
      </c>
      <c r="BB527" s="1">
        <v>1496.53</v>
      </c>
      <c r="BC527">
        <v>0.10730000000000001</v>
      </c>
      <c r="BD527" s="1">
        <v>13947.76</v>
      </c>
      <c r="BE527" s="1">
        <v>8394.67</v>
      </c>
      <c r="BF527">
        <v>2.9948999999999999</v>
      </c>
      <c r="BG527">
        <v>0.4556</v>
      </c>
      <c r="BH527">
        <v>0.24790000000000001</v>
      </c>
      <c r="BI527">
        <v>0.19739999999999999</v>
      </c>
      <c r="BJ527">
        <v>8.6099999999999996E-2</v>
      </c>
      <c r="BK527">
        <v>1.32E-2</v>
      </c>
    </row>
    <row r="528" spans="1:63" x14ac:dyDescent="0.25">
      <c r="A528" t="s">
        <v>528</v>
      </c>
      <c r="B528">
        <v>91397</v>
      </c>
      <c r="C528">
        <v>58</v>
      </c>
      <c r="D528">
        <v>14.26</v>
      </c>
      <c r="E528">
        <v>826.89</v>
      </c>
      <c r="F528">
        <v>719.48</v>
      </c>
      <c r="G528">
        <v>1.4E-3</v>
      </c>
      <c r="H528">
        <v>0</v>
      </c>
      <c r="I528">
        <v>0</v>
      </c>
      <c r="J528">
        <v>2.8E-3</v>
      </c>
      <c r="K528">
        <v>1.9400000000000001E-2</v>
      </c>
      <c r="L528">
        <v>0.9556</v>
      </c>
      <c r="M528">
        <v>2.0799999999999999E-2</v>
      </c>
      <c r="N528">
        <v>0.25180000000000002</v>
      </c>
      <c r="O528">
        <v>0</v>
      </c>
      <c r="P528">
        <v>0.13089999999999999</v>
      </c>
      <c r="Q528" s="1">
        <v>62153.599999999999</v>
      </c>
      <c r="R528">
        <v>0.1429</v>
      </c>
      <c r="S528">
        <v>0.1905</v>
      </c>
      <c r="T528">
        <v>0.66669999999999996</v>
      </c>
      <c r="U528">
        <v>10</v>
      </c>
      <c r="V528" s="1">
        <v>74341.399999999994</v>
      </c>
      <c r="W528">
        <v>78.459999999999994</v>
      </c>
      <c r="X528" s="1">
        <v>173026.55</v>
      </c>
      <c r="Y528">
        <v>0.83860000000000001</v>
      </c>
      <c r="Z528">
        <v>9.6799999999999997E-2</v>
      </c>
      <c r="AA528">
        <v>6.4500000000000002E-2</v>
      </c>
      <c r="AB528">
        <v>0.16139999999999999</v>
      </c>
      <c r="AC528">
        <v>173.03</v>
      </c>
      <c r="AD528" s="1">
        <v>6107.4</v>
      </c>
      <c r="AE528">
        <v>706.02</v>
      </c>
      <c r="AF528" s="1">
        <v>172908.91</v>
      </c>
      <c r="AG528">
        <v>366</v>
      </c>
      <c r="AH528" s="1">
        <v>37152</v>
      </c>
      <c r="AI528" s="1">
        <v>54280</v>
      </c>
      <c r="AJ528">
        <v>42.63</v>
      </c>
      <c r="AK528">
        <v>34.299999999999997</v>
      </c>
      <c r="AL528">
        <v>39.01</v>
      </c>
      <c r="AM528">
        <v>4.4000000000000004</v>
      </c>
      <c r="AN528" s="1">
        <v>1471.97</v>
      </c>
      <c r="AO528">
        <v>1.6648000000000001</v>
      </c>
      <c r="AP528" s="1">
        <v>2196.5100000000002</v>
      </c>
      <c r="AQ528" s="1">
        <v>2936.96</v>
      </c>
      <c r="AR528" s="1">
        <v>8796.35</v>
      </c>
      <c r="AS528" s="1">
        <v>1015.36</v>
      </c>
      <c r="AT528">
        <v>541.12</v>
      </c>
      <c r="AU528" s="1">
        <v>15486.3</v>
      </c>
      <c r="AV528" s="1">
        <v>7512.84</v>
      </c>
      <c r="AW528">
        <v>0.42770000000000002</v>
      </c>
      <c r="AX528" s="1">
        <v>7582.11</v>
      </c>
      <c r="AY528">
        <v>0.43159999999999998</v>
      </c>
      <c r="AZ528" s="1">
        <v>1163.22</v>
      </c>
      <c r="BA528">
        <v>6.6199999999999995E-2</v>
      </c>
      <c r="BB528" s="1">
        <v>1308.56</v>
      </c>
      <c r="BC528">
        <v>7.4499999999999997E-2</v>
      </c>
      <c r="BD528" s="1">
        <v>17566.73</v>
      </c>
      <c r="BE528" s="1">
        <v>4520.5200000000004</v>
      </c>
      <c r="BF528">
        <v>1.2539</v>
      </c>
      <c r="BG528">
        <v>0.50380000000000003</v>
      </c>
      <c r="BH528">
        <v>0.2354</v>
      </c>
      <c r="BI528">
        <v>0.2069</v>
      </c>
      <c r="BJ528">
        <v>3.73E-2</v>
      </c>
      <c r="BK528">
        <v>1.66E-2</v>
      </c>
    </row>
    <row r="529" spans="1:63" x14ac:dyDescent="0.25">
      <c r="A529" t="s">
        <v>529</v>
      </c>
      <c r="B529">
        <v>48876</v>
      </c>
      <c r="C529">
        <v>230</v>
      </c>
      <c r="D529">
        <v>12.81</v>
      </c>
      <c r="E529" s="1">
        <v>2946.24</v>
      </c>
      <c r="F529" s="1">
        <v>2914.33</v>
      </c>
      <c r="G529">
        <v>6.1999999999999998E-3</v>
      </c>
      <c r="H529">
        <v>0</v>
      </c>
      <c r="I529">
        <v>9.5999999999999992E-3</v>
      </c>
      <c r="J529">
        <v>2.3999999999999998E-3</v>
      </c>
      <c r="K529">
        <v>1.61E-2</v>
      </c>
      <c r="L529">
        <v>0.91830000000000001</v>
      </c>
      <c r="M529">
        <v>4.7399999999999998E-2</v>
      </c>
      <c r="N529">
        <v>0.33450000000000002</v>
      </c>
      <c r="O529">
        <v>2.3999999999999998E-3</v>
      </c>
      <c r="P529">
        <v>0.15390000000000001</v>
      </c>
      <c r="Q529" s="1">
        <v>56864.01</v>
      </c>
      <c r="R529">
        <v>0.2079</v>
      </c>
      <c r="S529">
        <v>0.1517</v>
      </c>
      <c r="T529">
        <v>0.64039999999999997</v>
      </c>
      <c r="U529">
        <v>25</v>
      </c>
      <c r="V529" s="1">
        <v>78658.36</v>
      </c>
      <c r="W529">
        <v>114.18</v>
      </c>
      <c r="X529" s="1">
        <v>178154.09</v>
      </c>
      <c r="Y529">
        <v>0.63149999999999995</v>
      </c>
      <c r="Z529">
        <v>0.13719999999999999</v>
      </c>
      <c r="AA529">
        <v>0.23130000000000001</v>
      </c>
      <c r="AB529">
        <v>0.36849999999999999</v>
      </c>
      <c r="AC529">
        <v>178.15</v>
      </c>
      <c r="AD529" s="1">
        <v>4663.3999999999996</v>
      </c>
      <c r="AE529">
        <v>347.94</v>
      </c>
      <c r="AF529" s="1">
        <v>153482.65</v>
      </c>
      <c r="AG529">
        <v>267</v>
      </c>
      <c r="AH529" s="1">
        <v>36945</v>
      </c>
      <c r="AI529" s="1">
        <v>56173</v>
      </c>
      <c r="AJ529">
        <v>38.75</v>
      </c>
      <c r="AK529">
        <v>22</v>
      </c>
      <c r="AL529">
        <v>24.2</v>
      </c>
      <c r="AM529">
        <v>4.45</v>
      </c>
      <c r="AN529">
        <v>0</v>
      </c>
      <c r="AO529">
        <v>0.73340000000000005</v>
      </c>
      <c r="AP529" s="1">
        <v>1625.61</v>
      </c>
      <c r="AQ529" s="1">
        <v>2083.16</v>
      </c>
      <c r="AR529" s="1">
        <v>7012.27</v>
      </c>
      <c r="AS529">
        <v>426.44</v>
      </c>
      <c r="AT529">
        <v>14.97</v>
      </c>
      <c r="AU529" s="1">
        <v>11162.46</v>
      </c>
      <c r="AV529" s="1">
        <v>6683.83</v>
      </c>
      <c r="AW529">
        <v>0.52049999999999996</v>
      </c>
      <c r="AX529" s="1">
        <v>4093.04</v>
      </c>
      <c r="AY529">
        <v>0.31869999999999998</v>
      </c>
      <c r="AZ529" s="1">
        <v>1005.63</v>
      </c>
      <c r="BA529">
        <v>7.8299999999999995E-2</v>
      </c>
      <c r="BB529" s="1">
        <v>1059.1300000000001</v>
      </c>
      <c r="BC529">
        <v>8.2500000000000004E-2</v>
      </c>
      <c r="BD529" s="1">
        <v>12841.63</v>
      </c>
      <c r="BE529" s="1">
        <v>6330.52</v>
      </c>
      <c r="BF529">
        <v>2.0152999999999999</v>
      </c>
      <c r="BG529">
        <v>0.53439999999999999</v>
      </c>
      <c r="BH529">
        <v>0.248</v>
      </c>
      <c r="BI529">
        <v>8.6400000000000005E-2</v>
      </c>
      <c r="BJ529">
        <v>3.4599999999999999E-2</v>
      </c>
      <c r="BK529">
        <v>9.6600000000000005E-2</v>
      </c>
    </row>
    <row r="530" spans="1:63" x14ac:dyDescent="0.25">
      <c r="A530" t="s">
        <v>530</v>
      </c>
      <c r="B530">
        <v>46680</v>
      </c>
      <c r="C530">
        <v>86</v>
      </c>
      <c r="D530">
        <v>7.92</v>
      </c>
      <c r="E530">
        <v>680.69</v>
      </c>
      <c r="F530">
        <v>780.66</v>
      </c>
      <c r="G530">
        <v>0</v>
      </c>
      <c r="H530">
        <v>0</v>
      </c>
      <c r="I530">
        <v>2.5999999999999999E-3</v>
      </c>
      <c r="J530">
        <v>2.5999999999999999E-3</v>
      </c>
      <c r="K530">
        <v>1.15E-2</v>
      </c>
      <c r="L530">
        <v>0.97060000000000002</v>
      </c>
      <c r="M530">
        <v>1.2800000000000001E-2</v>
      </c>
      <c r="N530">
        <v>0.33310000000000001</v>
      </c>
      <c r="O530">
        <v>1.2999999999999999E-3</v>
      </c>
      <c r="P530">
        <v>0.12659999999999999</v>
      </c>
      <c r="Q530" s="1">
        <v>59834.51</v>
      </c>
      <c r="R530">
        <v>0.14810000000000001</v>
      </c>
      <c r="S530">
        <v>0.2407</v>
      </c>
      <c r="T530">
        <v>0.61109999999999998</v>
      </c>
      <c r="U530">
        <v>9</v>
      </c>
      <c r="V530" s="1">
        <v>64836.56</v>
      </c>
      <c r="W530">
        <v>72.63</v>
      </c>
      <c r="X530" s="1">
        <v>186633.71</v>
      </c>
      <c r="Y530">
        <v>0.73799999999999999</v>
      </c>
      <c r="Z530">
        <v>3.1E-2</v>
      </c>
      <c r="AA530">
        <v>0.23100000000000001</v>
      </c>
      <c r="AB530">
        <v>0.26200000000000001</v>
      </c>
      <c r="AC530">
        <v>186.63</v>
      </c>
      <c r="AD530" s="1">
        <v>4681.41</v>
      </c>
      <c r="AE530">
        <v>488.19</v>
      </c>
      <c r="AF530" s="1">
        <v>166263.12</v>
      </c>
      <c r="AG530">
        <v>331</v>
      </c>
      <c r="AH530" s="1">
        <v>33999</v>
      </c>
      <c r="AI530" s="1">
        <v>53292</v>
      </c>
      <c r="AJ530">
        <v>27.68</v>
      </c>
      <c r="AK530">
        <v>24.37</v>
      </c>
      <c r="AL530">
        <v>22.71</v>
      </c>
      <c r="AM530">
        <v>4.8</v>
      </c>
      <c r="AN530" s="1">
        <v>2167.2800000000002</v>
      </c>
      <c r="AO530">
        <v>1.9615</v>
      </c>
      <c r="AP530" s="1">
        <v>1422.75</v>
      </c>
      <c r="AQ530" s="1">
        <v>2052.37</v>
      </c>
      <c r="AR530" s="1">
        <v>6299.09</v>
      </c>
      <c r="AS530">
        <v>938.86</v>
      </c>
      <c r="AT530">
        <v>367.92</v>
      </c>
      <c r="AU530" s="1">
        <v>11080.98</v>
      </c>
      <c r="AV530" s="1">
        <v>6376.91</v>
      </c>
      <c r="AW530">
        <v>0.42570000000000002</v>
      </c>
      <c r="AX530" s="1">
        <v>5369.43</v>
      </c>
      <c r="AY530">
        <v>0.3584</v>
      </c>
      <c r="AZ530" s="1">
        <v>2185.3200000000002</v>
      </c>
      <c r="BA530">
        <v>0.1459</v>
      </c>
      <c r="BB530" s="1">
        <v>1049.19</v>
      </c>
      <c r="BC530">
        <v>7.0000000000000007E-2</v>
      </c>
      <c r="BD530" s="1">
        <v>14980.85</v>
      </c>
      <c r="BE530" s="1">
        <v>7179.96</v>
      </c>
      <c r="BF530">
        <v>2.4693000000000001</v>
      </c>
      <c r="BG530">
        <v>0.54559999999999997</v>
      </c>
      <c r="BH530">
        <v>0.2283</v>
      </c>
      <c r="BI530">
        <v>0.1515</v>
      </c>
      <c r="BJ530">
        <v>3.9600000000000003E-2</v>
      </c>
      <c r="BK530">
        <v>3.5000000000000003E-2</v>
      </c>
    </row>
    <row r="531" spans="1:63" x14ac:dyDescent="0.25">
      <c r="A531" t="s">
        <v>531</v>
      </c>
      <c r="B531">
        <v>46201</v>
      </c>
      <c r="C531">
        <v>83</v>
      </c>
      <c r="D531">
        <v>10.68</v>
      </c>
      <c r="E531">
        <v>886.06</v>
      </c>
      <c r="F531">
        <v>784.74</v>
      </c>
      <c r="G531">
        <v>1.2999999999999999E-3</v>
      </c>
      <c r="H531">
        <v>2.5999999999999999E-3</v>
      </c>
      <c r="I531">
        <v>7.7000000000000002E-3</v>
      </c>
      <c r="J531">
        <v>1.2999999999999999E-3</v>
      </c>
      <c r="K531">
        <v>2.6800000000000001E-2</v>
      </c>
      <c r="L531">
        <v>0.92730000000000001</v>
      </c>
      <c r="M531">
        <v>3.32E-2</v>
      </c>
      <c r="N531">
        <v>0.38869999999999999</v>
      </c>
      <c r="O531">
        <v>0</v>
      </c>
      <c r="P531">
        <v>0.1671</v>
      </c>
      <c r="Q531" s="1">
        <v>53078.67</v>
      </c>
      <c r="R531">
        <v>0.32840000000000003</v>
      </c>
      <c r="S531">
        <v>0.1343</v>
      </c>
      <c r="T531">
        <v>0.5373</v>
      </c>
      <c r="U531">
        <v>9</v>
      </c>
      <c r="V531" s="1">
        <v>71181.22</v>
      </c>
      <c r="W531">
        <v>94.41</v>
      </c>
      <c r="X531" s="1">
        <v>161206.88</v>
      </c>
      <c r="Y531">
        <v>0.92820000000000003</v>
      </c>
      <c r="Z531">
        <v>3.61E-2</v>
      </c>
      <c r="AA531">
        <v>3.5700000000000003E-2</v>
      </c>
      <c r="AB531">
        <v>7.1800000000000003E-2</v>
      </c>
      <c r="AC531">
        <v>161.21</v>
      </c>
      <c r="AD531" s="1">
        <v>3607.15</v>
      </c>
      <c r="AE531">
        <v>439.04</v>
      </c>
      <c r="AF531" s="1">
        <v>159220.07999999999</v>
      </c>
      <c r="AG531">
        <v>293</v>
      </c>
      <c r="AH531" s="1">
        <v>39969</v>
      </c>
      <c r="AI531" s="1">
        <v>56091</v>
      </c>
      <c r="AJ531">
        <v>27.6</v>
      </c>
      <c r="AK531">
        <v>22.07</v>
      </c>
      <c r="AL531">
        <v>25.14</v>
      </c>
      <c r="AM531">
        <v>5</v>
      </c>
      <c r="AN531" s="1">
        <v>2436.63</v>
      </c>
      <c r="AO531">
        <v>1.5409999999999999</v>
      </c>
      <c r="AP531" s="1">
        <v>2174.9</v>
      </c>
      <c r="AQ531" s="1">
        <v>2774.66</v>
      </c>
      <c r="AR531" s="1">
        <v>6010.85</v>
      </c>
      <c r="AS531">
        <v>461.3</v>
      </c>
      <c r="AT531">
        <v>322.86</v>
      </c>
      <c r="AU531" s="1">
        <v>11744.56</v>
      </c>
      <c r="AV531" s="1">
        <v>7865.54</v>
      </c>
      <c r="AW531">
        <v>0.47789999999999999</v>
      </c>
      <c r="AX531" s="1">
        <v>6088.45</v>
      </c>
      <c r="AY531">
        <v>0.37</v>
      </c>
      <c r="AZ531" s="1">
        <v>1155.8800000000001</v>
      </c>
      <c r="BA531">
        <v>7.0199999999999999E-2</v>
      </c>
      <c r="BB531" s="1">
        <v>1347.33</v>
      </c>
      <c r="BC531">
        <v>8.1900000000000001E-2</v>
      </c>
      <c r="BD531" s="1">
        <v>16457.2</v>
      </c>
      <c r="BE531" s="1">
        <v>5135.6400000000003</v>
      </c>
      <c r="BF531">
        <v>1.4404999999999999</v>
      </c>
      <c r="BG531">
        <v>0.53239999999999998</v>
      </c>
      <c r="BH531">
        <v>0.192</v>
      </c>
      <c r="BI531">
        <v>0.22939999999999999</v>
      </c>
      <c r="BJ531">
        <v>3.3000000000000002E-2</v>
      </c>
      <c r="BK531">
        <v>1.32E-2</v>
      </c>
    </row>
    <row r="532" spans="1:63" x14ac:dyDescent="0.25">
      <c r="A532" t="s">
        <v>532</v>
      </c>
      <c r="B532">
        <v>45922</v>
      </c>
      <c r="C532">
        <v>39</v>
      </c>
      <c r="D532">
        <v>19.21</v>
      </c>
      <c r="E532">
        <v>749.38</v>
      </c>
      <c r="F532">
        <v>741.89</v>
      </c>
      <c r="G532">
        <v>1.2999999999999999E-3</v>
      </c>
      <c r="H532">
        <v>0</v>
      </c>
      <c r="I532">
        <v>5.4000000000000003E-3</v>
      </c>
      <c r="J532">
        <v>0</v>
      </c>
      <c r="K532">
        <v>4.0000000000000001E-3</v>
      </c>
      <c r="L532">
        <v>0.95960000000000001</v>
      </c>
      <c r="M532">
        <v>2.9600000000000001E-2</v>
      </c>
      <c r="N532">
        <v>0.99980000000000002</v>
      </c>
      <c r="O532">
        <v>0</v>
      </c>
      <c r="P532">
        <v>0.21870000000000001</v>
      </c>
      <c r="Q532" s="1">
        <v>55753.63</v>
      </c>
      <c r="R532">
        <v>0.28170000000000001</v>
      </c>
      <c r="S532">
        <v>0.14080000000000001</v>
      </c>
      <c r="T532">
        <v>0.57750000000000001</v>
      </c>
      <c r="U532">
        <v>5</v>
      </c>
      <c r="V532" s="1">
        <v>93954</v>
      </c>
      <c r="W532">
        <v>142.88</v>
      </c>
      <c r="X532" s="1">
        <v>73574.759999999995</v>
      </c>
      <c r="Y532">
        <v>0.76670000000000005</v>
      </c>
      <c r="Z532">
        <v>4.9200000000000001E-2</v>
      </c>
      <c r="AA532">
        <v>0.18410000000000001</v>
      </c>
      <c r="AB532">
        <v>0.23330000000000001</v>
      </c>
      <c r="AC532">
        <v>73.569999999999993</v>
      </c>
      <c r="AD532" s="1">
        <v>1736.46</v>
      </c>
      <c r="AE532">
        <v>210.17</v>
      </c>
      <c r="AF532" s="1">
        <v>56821.93</v>
      </c>
      <c r="AG532">
        <v>13</v>
      </c>
      <c r="AH532" s="1">
        <v>30028</v>
      </c>
      <c r="AI532" s="1">
        <v>40112</v>
      </c>
      <c r="AJ532">
        <v>30.7</v>
      </c>
      <c r="AK532">
        <v>22</v>
      </c>
      <c r="AL532">
        <v>22</v>
      </c>
      <c r="AM532">
        <v>3.9</v>
      </c>
      <c r="AN532">
        <v>0</v>
      </c>
      <c r="AO532">
        <v>0.66300000000000003</v>
      </c>
      <c r="AP532" s="1">
        <v>2181.3200000000002</v>
      </c>
      <c r="AQ532" s="1">
        <v>3603.36</v>
      </c>
      <c r="AR532" s="1">
        <v>10651.56</v>
      </c>
      <c r="AS532">
        <v>886.71</v>
      </c>
      <c r="AT532" s="1">
        <v>1052.06</v>
      </c>
      <c r="AU532" s="1">
        <v>18375</v>
      </c>
      <c r="AV532" s="1">
        <v>14638.92</v>
      </c>
      <c r="AW532">
        <v>0.75439999999999996</v>
      </c>
      <c r="AX532" s="1">
        <v>1429.3</v>
      </c>
      <c r="AY532">
        <v>7.3700000000000002E-2</v>
      </c>
      <c r="AZ532" s="1">
        <v>1215.3399999999999</v>
      </c>
      <c r="BA532">
        <v>6.2600000000000003E-2</v>
      </c>
      <c r="BB532" s="1">
        <v>2121.35</v>
      </c>
      <c r="BC532">
        <v>0.10929999999999999</v>
      </c>
      <c r="BD532" s="1">
        <v>19404.91</v>
      </c>
      <c r="BE532" s="1">
        <v>14739.11</v>
      </c>
      <c r="BF532">
        <v>9.5246999999999993</v>
      </c>
      <c r="BG532">
        <v>0.52669999999999995</v>
      </c>
      <c r="BH532">
        <v>0.26989999999999997</v>
      </c>
      <c r="BI532">
        <v>0.13980000000000001</v>
      </c>
      <c r="BJ532">
        <v>4.7800000000000002E-2</v>
      </c>
      <c r="BK532">
        <v>1.5900000000000001E-2</v>
      </c>
    </row>
    <row r="533" spans="1:63" x14ac:dyDescent="0.25">
      <c r="A533" t="s">
        <v>533</v>
      </c>
      <c r="B533">
        <v>50591</v>
      </c>
      <c r="C533">
        <v>97</v>
      </c>
      <c r="D533">
        <v>16.41</v>
      </c>
      <c r="E533" s="1">
        <v>1591.59</v>
      </c>
      <c r="F533" s="1">
        <v>1481.67</v>
      </c>
      <c r="G533">
        <v>3.3999999999999998E-3</v>
      </c>
      <c r="H533">
        <v>0</v>
      </c>
      <c r="I533">
        <v>7.4000000000000003E-3</v>
      </c>
      <c r="J533">
        <v>6.9999999999999999E-4</v>
      </c>
      <c r="K533">
        <v>2.4299999999999999E-2</v>
      </c>
      <c r="L533">
        <v>0.9345</v>
      </c>
      <c r="M533">
        <v>2.9700000000000001E-2</v>
      </c>
      <c r="N533">
        <v>0.25240000000000001</v>
      </c>
      <c r="O533">
        <v>5.4000000000000003E-3</v>
      </c>
      <c r="P533">
        <v>0.14269999999999999</v>
      </c>
      <c r="Q533" s="1">
        <v>59483.839999999997</v>
      </c>
      <c r="R533">
        <v>0.15909999999999999</v>
      </c>
      <c r="S533">
        <v>0.1439</v>
      </c>
      <c r="T533">
        <v>0.69699999999999995</v>
      </c>
      <c r="U533">
        <v>9</v>
      </c>
      <c r="V533" s="1">
        <v>90533.78</v>
      </c>
      <c r="W533">
        <v>169.52</v>
      </c>
      <c r="X533" s="1">
        <v>297221.73</v>
      </c>
      <c r="Y533">
        <v>0.57450000000000001</v>
      </c>
      <c r="Z533">
        <v>9.2299999999999993E-2</v>
      </c>
      <c r="AA533">
        <v>0.3332</v>
      </c>
      <c r="AB533">
        <v>0.42549999999999999</v>
      </c>
      <c r="AC533">
        <v>297.22000000000003</v>
      </c>
      <c r="AD533" s="1">
        <v>9900.08</v>
      </c>
      <c r="AE533">
        <v>579.33000000000004</v>
      </c>
      <c r="AF533" s="1">
        <v>198042.87</v>
      </c>
      <c r="AG533">
        <v>445</v>
      </c>
      <c r="AH533" s="1">
        <v>35903</v>
      </c>
      <c r="AI533" s="1">
        <v>56760</v>
      </c>
      <c r="AJ533">
        <v>48.6</v>
      </c>
      <c r="AK533">
        <v>25.3</v>
      </c>
      <c r="AL533">
        <v>27.96</v>
      </c>
      <c r="AM533">
        <v>4.4000000000000004</v>
      </c>
      <c r="AN533" s="1">
        <v>1015.73</v>
      </c>
      <c r="AO533">
        <v>1.1091</v>
      </c>
      <c r="AP533" s="1">
        <v>1287.72</v>
      </c>
      <c r="AQ533" s="1">
        <v>2267.5700000000002</v>
      </c>
      <c r="AR533" s="1">
        <v>8865.5</v>
      </c>
      <c r="AS533">
        <v>679.35</v>
      </c>
      <c r="AT533">
        <v>801.16</v>
      </c>
      <c r="AU533" s="1">
        <v>13901.3</v>
      </c>
      <c r="AV533" s="1">
        <v>5838.25</v>
      </c>
      <c r="AW533">
        <v>0.34689999999999999</v>
      </c>
      <c r="AX533" s="1">
        <v>8524.01</v>
      </c>
      <c r="AY533">
        <v>0.50649999999999995</v>
      </c>
      <c r="AZ533" s="1">
        <v>1099.23</v>
      </c>
      <c r="BA533">
        <v>6.5299999999999997E-2</v>
      </c>
      <c r="BB533" s="1">
        <v>1366.46</v>
      </c>
      <c r="BC533">
        <v>8.1199999999999994E-2</v>
      </c>
      <c r="BD533" s="1">
        <v>16827.95</v>
      </c>
      <c r="BE533" s="1">
        <v>4800.59</v>
      </c>
      <c r="BF533">
        <v>1.1721999999999999</v>
      </c>
      <c r="BG533">
        <v>0.56699999999999995</v>
      </c>
      <c r="BH533">
        <v>0.29580000000000001</v>
      </c>
      <c r="BI533">
        <v>9.6199999999999994E-2</v>
      </c>
      <c r="BJ533">
        <v>2.3E-2</v>
      </c>
      <c r="BK533">
        <v>1.8100000000000002E-2</v>
      </c>
    </row>
    <row r="534" spans="1:63" x14ac:dyDescent="0.25">
      <c r="A534" t="s">
        <v>534</v>
      </c>
      <c r="B534">
        <v>48694</v>
      </c>
      <c r="C534">
        <v>31</v>
      </c>
      <c r="D534">
        <v>102.92</v>
      </c>
      <c r="E534" s="1">
        <v>3190.58</v>
      </c>
      <c r="F534" s="1">
        <v>2581.9699999999998</v>
      </c>
      <c r="G534">
        <v>1.1999999999999999E-3</v>
      </c>
      <c r="H534">
        <v>0</v>
      </c>
      <c r="I534">
        <v>0.86140000000000005</v>
      </c>
      <c r="J534">
        <v>1.9E-3</v>
      </c>
      <c r="K534">
        <v>1.7399999999999999E-2</v>
      </c>
      <c r="L534">
        <v>6.9699999999999998E-2</v>
      </c>
      <c r="M534">
        <v>4.8399999999999999E-2</v>
      </c>
      <c r="N534">
        <v>0.99939999999999996</v>
      </c>
      <c r="O534">
        <v>4.3E-3</v>
      </c>
      <c r="P534">
        <v>0.16250000000000001</v>
      </c>
      <c r="Q534" s="1">
        <v>64837.75</v>
      </c>
      <c r="R534">
        <v>0.33710000000000001</v>
      </c>
      <c r="S534">
        <v>0.191</v>
      </c>
      <c r="T534">
        <v>0.47189999999999999</v>
      </c>
      <c r="U534">
        <v>31</v>
      </c>
      <c r="V534" s="1">
        <v>96341.06</v>
      </c>
      <c r="W534">
        <v>101.49</v>
      </c>
      <c r="X534" s="1">
        <v>71319.600000000006</v>
      </c>
      <c r="Y534">
        <v>0.72389999999999999</v>
      </c>
      <c r="Z534">
        <v>0.2077</v>
      </c>
      <c r="AA534">
        <v>6.8400000000000002E-2</v>
      </c>
      <c r="AB534">
        <v>0.27610000000000001</v>
      </c>
      <c r="AC534">
        <v>71.319999999999993</v>
      </c>
      <c r="AD534" s="1">
        <v>2902.05</v>
      </c>
      <c r="AE534">
        <v>481.8</v>
      </c>
      <c r="AF534" s="1">
        <v>58694.73</v>
      </c>
      <c r="AG534">
        <v>15</v>
      </c>
      <c r="AH534" s="1">
        <v>26833</v>
      </c>
      <c r="AI534" s="1">
        <v>37381</v>
      </c>
      <c r="AJ534">
        <v>51.52</v>
      </c>
      <c r="AK534">
        <v>37.32</v>
      </c>
      <c r="AL534">
        <v>48.86</v>
      </c>
      <c r="AM534">
        <v>6.2</v>
      </c>
      <c r="AN534">
        <v>0</v>
      </c>
      <c r="AO534">
        <v>1.0048999999999999</v>
      </c>
      <c r="AP534" s="1">
        <v>2246.2199999999998</v>
      </c>
      <c r="AQ534" s="1">
        <v>3310.93</v>
      </c>
      <c r="AR534" s="1">
        <v>8502.4</v>
      </c>
      <c r="AS534" s="1">
        <v>1424.97</v>
      </c>
      <c r="AT534">
        <v>525.87</v>
      </c>
      <c r="AU534" s="1">
        <v>16010.38</v>
      </c>
      <c r="AV534" s="1">
        <v>12236.6</v>
      </c>
      <c r="AW534">
        <v>0.62829999999999997</v>
      </c>
      <c r="AX534" s="1">
        <v>2913.46</v>
      </c>
      <c r="AY534">
        <v>0.14960000000000001</v>
      </c>
      <c r="AZ534" s="1">
        <v>1255.42</v>
      </c>
      <c r="BA534">
        <v>6.4500000000000002E-2</v>
      </c>
      <c r="BB534" s="1">
        <v>3069.38</v>
      </c>
      <c r="BC534">
        <v>0.15759999999999999</v>
      </c>
      <c r="BD534" s="1">
        <v>19474.86</v>
      </c>
      <c r="BE534" s="1">
        <v>7252.98</v>
      </c>
      <c r="BF534">
        <v>4.7145000000000001</v>
      </c>
      <c r="BG534">
        <v>0.59009999999999996</v>
      </c>
      <c r="BH534">
        <v>0.22650000000000001</v>
      </c>
      <c r="BI534">
        <v>8.1600000000000006E-2</v>
      </c>
      <c r="BJ534">
        <v>3.2899999999999999E-2</v>
      </c>
      <c r="BK534">
        <v>6.9000000000000006E-2</v>
      </c>
    </row>
    <row r="535" spans="1:63" x14ac:dyDescent="0.25">
      <c r="A535" t="s">
        <v>535</v>
      </c>
      <c r="B535">
        <v>44925</v>
      </c>
      <c r="C535">
        <v>39</v>
      </c>
      <c r="D535">
        <v>114.05</v>
      </c>
      <c r="E535" s="1">
        <v>4447.8100000000004</v>
      </c>
      <c r="F535" s="1">
        <v>4023.01</v>
      </c>
      <c r="G535">
        <v>3.5000000000000003E-2</v>
      </c>
      <c r="H535">
        <v>2.5000000000000001E-3</v>
      </c>
      <c r="I535">
        <v>4.7500000000000001E-2</v>
      </c>
      <c r="J535">
        <v>6.9999999999999999E-4</v>
      </c>
      <c r="K535">
        <v>3.8800000000000001E-2</v>
      </c>
      <c r="L535">
        <v>0.79369999999999996</v>
      </c>
      <c r="M535">
        <v>8.1799999999999998E-2</v>
      </c>
      <c r="N535">
        <v>0.26569999999999999</v>
      </c>
      <c r="O535">
        <v>2.53E-2</v>
      </c>
      <c r="P535">
        <v>0.13089999999999999</v>
      </c>
      <c r="Q535" s="1">
        <v>68912.570000000007</v>
      </c>
      <c r="R535">
        <v>0.2054</v>
      </c>
      <c r="S535">
        <v>0.1744</v>
      </c>
      <c r="T535">
        <v>0.62019999999999997</v>
      </c>
      <c r="U535">
        <v>48</v>
      </c>
      <c r="V535" s="1">
        <v>81042.850000000006</v>
      </c>
      <c r="W535">
        <v>87.86</v>
      </c>
      <c r="X535" s="1">
        <v>187400.48</v>
      </c>
      <c r="Y535">
        <v>0.70920000000000005</v>
      </c>
      <c r="Z535">
        <v>0.25390000000000001</v>
      </c>
      <c r="AA535">
        <v>3.6900000000000002E-2</v>
      </c>
      <c r="AB535">
        <v>0.2908</v>
      </c>
      <c r="AC535">
        <v>187.4</v>
      </c>
      <c r="AD535" s="1">
        <v>5287.26</v>
      </c>
      <c r="AE535">
        <v>429.79</v>
      </c>
      <c r="AF535" s="1">
        <v>170256.02</v>
      </c>
      <c r="AG535">
        <v>352</v>
      </c>
      <c r="AH535" s="1">
        <v>39518</v>
      </c>
      <c r="AI535" s="1">
        <v>66378</v>
      </c>
      <c r="AJ535">
        <v>55.6</v>
      </c>
      <c r="AK535">
        <v>23.47</v>
      </c>
      <c r="AL535">
        <v>37.47</v>
      </c>
      <c r="AM535">
        <v>4.5</v>
      </c>
      <c r="AN535" s="1">
        <v>2644.78</v>
      </c>
      <c r="AO535">
        <v>1.1919999999999999</v>
      </c>
      <c r="AP535" s="1">
        <v>1507.06</v>
      </c>
      <c r="AQ535" s="1">
        <v>1829.4</v>
      </c>
      <c r="AR535" s="1">
        <v>7613.54</v>
      </c>
      <c r="AS535">
        <v>635.44000000000005</v>
      </c>
      <c r="AT535">
        <v>385.03</v>
      </c>
      <c r="AU535" s="1">
        <v>11970.48</v>
      </c>
      <c r="AV535" s="1">
        <v>4710.41</v>
      </c>
      <c r="AW535">
        <v>0.33289999999999997</v>
      </c>
      <c r="AX535" s="1">
        <v>7211.72</v>
      </c>
      <c r="AY535">
        <v>0.50960000000000005</v>
      </c>
      <c r="AZ535">
        <v>789.89</v>
      </c>
      <c r="BA535">
        <v>5.5800000000000002E-2</v>
      </c>
      <c r="BB535" s="1">
        <v>1439.59</v>
      </c>
      <c r="BC535">
        <v>0.1017</v>
      </c>
      <c r="BD535" s="1">
        <v>14151.61</v>
      </c>
      <c r="BE535" s="1">
        <v>2699.91</v>
      </c>
      <c r="BF535">
        <v>0.52780000000000005</v>
      </c>
      <c r="BG535">
        <v>0.56200000000000006</v>
      </c>
      <c r="BH535">
        <v>0.24360000000000001</v>
      </c>
      <c r="BI535">
        <v>0.1605</v>
      </c>
      <c r="BJ535">
        <v>2.23E-2</v>
      </c>
      <c r="BK535">
        <v>1.15E-2</v>
      </c>
    </row>
    <row r="536" spans="1:63" x14ac:dyDescent="0.25">
      <c r="A536" t="s">
        <v>536</v>
      </c>
      <c r="B536">
        <v>50302</v>
      </c>
      <c r="C536">
        <v>95</v>
      </c>
      <c r="D536">
        <v>14.35</v>
      </c>
      <c r="E536" s="1">
        <v>1363.15</v>
      </c>
      <c r="F536" s="1">
        <v>1243.43</v>
      </c>
      <c r="G536">
        <v>4.0000000000000001E-3</v>
      </c>
      <c r="H536">
        <v>0</v>
      </c>
      <c r="I536">
        <v>4.0000000000000001E-3</v>
      </c>
      <c r="J536">
        <v>0</v>
      </c>
      <c r="K536">
        <v>1.37E-2</v>
      </c>
      <c r="L536">
        <v>0.96299999999999997</v>
      </c>
      <c r="M536">
        <v>1.5299999999999999E-2</v>
      </c>
      <c r="N536">
        <v>0.36149999999999999</v>
      </c>
      <c r="O536">
        <v>2.3999999999999998E-3</v>
      </c>
      <c r="P536">
        <v>0.1062</v>
      </c>
      <c r="Q536" s="1">
        <v>54305.77</v>
      </c>
      <c r="R536">
        <v>6.59E-2</v>
      </c>
      <c r="S536">
        <v>0.17580000000000001</v>
      </c>
      <c r="T536">
        <v>0.75819999999999999</v>
      </c>
      <c r="U536">
        <v>10</v>
      </c>
      <c r="V536" s="1">
        <v>71857.600000000006</v>
      </c>
      <c r="W536">
        <v>129.78</v>
      </c>
      <c r="X536" s="1">
        <v>320697.46999999997</v>
      </c>
      <c r="Y536">
        <v>0.50409999999999999</v>
      </c>
      <c r="Z536">
        <v>5.91E-2</v>
      </c>
      <c r="AA536">
        <v>0.43669999999999998</v>
      </c>
      <c r="AB536">
        <v>0.49590000000000001</v>
      </c>
      <c r="AC536">
        <v>320.7</v>
      </c>
      <c r="AD536" s="1">
        <v>10209.540000000001</v>
      </c>
      <c r="AE536">
        <v>691.09</v>
      </c>
      <c r="AF536" s="1">
        <v>205528.47</v>
      </c>
      <c r="AG536">
        <v>467</v>
      </c>
      <c r="AH536" s="1">
        <v>38992</v>
      </c>
      <c r="AI536" s="1">
        <v>63552</v>
      </c>
      <c r="AJ536">
        <v>33.1</v>
      </c>
      <c r="AK536">
        <v>30.8</v>
      </c>
      <c r="AL536">
        <v>31.31</v>
      </c>
      <c r="AM536">
        <v>5</v>
      </c>
      <c r="AN536">
        <v>0</v>
      </c>
      <c r="AO536">
        <v>0.94850000000000001</v>
      </c>
      <c r="AP536" s="1">
        <v>1737.48</v>
      </c>
      <c r="AQ536" s="1">
        <v>2164.04</v>
      </c>
      <c r="AR536" s="1">
        <v>7130.89</v>
      </c>
      <c r="AS536">
        <v>496.74</v>
      </c>
      <c r="AT536">
        <v>408.2</v>
      </c>
      <c r="AU536" s="1">
        <v>11937.35</v>
      </c>
      <c r="AV536" s="1">
        <v>5639.88</v>
      </c>
      <c r="AW536">
        <v>0.33489999999999998</v>
      </c>
      <c r="AX536" s="1">
        <v>8052.06</v>
      </c>
      <c r="AY536">
        <v>0.47810000000000002</v>
      </c>
      <c r="AZ536" s="1">
        <v>1222.24</v>
      </c>
      <c r="BA536">
        <v>7.2599999999999998E-2</v>
      </c>
      <c r="BB536" s="1">
        <v>1928.21</v>
      </c>
      <c r="BC536">
        <v>0.1145</v>
      </c>
      <c r="BD536" s="1">
        <v>16842.39</v>
      </c>
      <c r="BE536" s="1">
        <v>3807.29</v>
      </c>
      <c r="BF536">
        <v>0.77790000000000004</v>
      </c>
      <c r="BG536">
        <v>0.54700000000000004</v>
      </c>
      <c r="BH536">
        <v>0.23669999999999999</v>
      </c>
      <c r="BI536">
        <v>0.1507</v>
      </c>
      <c r="BJ536">
        <v>4.6100000000000002E-2</v>
      </c>
      <c r="BK536">
        <v>1.95E-2</v>
      </c>
    </row>
    <row r="537" spans="1:63" x14ac:dyDescent="0.25">
      <c r="A537" t="s">
        <v>537</v>
      </c>
      <c r="B537">
        <v>49957</v>
      </c>
      <c r="C537">
        <v>45</v>
      </c>
      <c r="D537">
        <v>29.87</v>
      </c>
      <c r="E537" s="1">
        <v>1344.3</v>
      </c>
      <c r="F537" s="1">
        <v>1229.01</v>
      </c>
      <c r="G537">
        <v>8.0000000000000004E-4</v>
      </c>
      <c r="H537">
        <v>0</v>
      </c>
      <c r="I537">
        <v>1.06E-2</v>
      </c>
      <c r="J537">
        <v>0</v>
      </c>
      <c r="K537">
        <v>9.7999999999999997E-3</v>
      </c>
      <c r="L537">
        <v>0.9577</v>
      </c>
      <c r="M537">
        <v>2.12E-2</v>
      </c>
      <c r="N537">
        <v>0.2487</v>
      </c>
      <c r="O537">
        <v>5.1000000000000004E-3</v>
      </c>
      <c r="P537">
        <v>0.11799999999999999</v>
      </c>
      <c r="Q537" s="1">
        <v>58819.64</v>
      </c>
      <c r="R537">
        <v>0.13980000000000001</v>
      </c>
      <c r="S537">
        <v>0.13980000000000001</v>
      </c>
      <c r="T537">
        <v>0.72040000000000004</v>
      </c>
      <c r="U537">
        <v>11</v>
      </c>
      <c r="V537" s="1">
        <v>72061.45</v>
      </c>
      <c r="W537">
        <v>115.47</v>
      </c>
      <c r="X537" s="1">
        <v>179145.91</v>
      </c>
      <c r="Y537">
        <v>0.81379999999999997</v>
      </c>
      <c r="Z537">
        <v>7.0499999999999993E-2</v>
      </c>
      <c r="AA537">
        <v>0.11559999999999999</v>
      </c>
      <c r="AB537">
        <v>0.1862</v>
      </c>
      <c r="AC537">
        <v>179.15</v>
      </c>
      <c r="AD537" s="1">
        <v>5676.6</v>
      </c>
      <c r="AE537">
        <v>609.16999999999996</v>
      </c>
      <c r="AF537" s="1">
        <v>166726.37</v>
      </c>
      <c r="AG537">
        <v>335</v>
      </c>
      <c r="AH537" s="1">
        <v>39322</v>
      </c>
      <c r="AI537" s="1">
        <v>62231</v>
      </c>
      <c r="AJ537">
        <v>60.62</v>
      </c>
      <c r="AK537">
        <v>27.1</v>
      </c>
      <c r="AL537">
        <v>37.17</v>
      </c>
      <c r="AM537">
        <v>5.6</v>
      </c>
      <c r="AN537">
        <v>0</v>
      </c>
      <c r="AO537">
        <v>0.77529999999999999</v>
      </c>
      <c r="AP537" s="1">
        <v>1627.16</v>
      </c>
      <c r="AQ537" s="1">
        <v>2234.5100000000002</v>
      </c>
      <c r="AR537" s="1">
        <v>6148.02</v>
      </c>
      <c r="AS537">
        <v>599.21</v>
      </c>
      <c r="AT537">
        <v>307.25</v>
      </c>
      <c r="AU537" s="1">
        <v>10916.15</v>
      </c>
      <c r="AV537" s="1">
        <v>5536.51</v>
      </c>
      <c r="AW537">
        <v>0.42680000000000001</v>
      </c>
      <c r="AX537" s="1">
        <v>5228.46</v>
      </c>
      <c r="AY537">
        <v>0.40300000000000002</v>
      </c>
      <c r="AZ537" s="1">
        <v>1220.6300000000001</v>
      </c>
      <c r="BA537">
        <v>9.4100000000000003E-2</v>
      </c>
      <c r="BB537">
        <v>987.83</v>
      </c>
      <c r="BC537">
        <v>7.6100000000000001E-2</v>
      </c>
      <c r="BD537" s="1">
        <v>12973.43</v>
      </c>
      <c r="BE537" s="1">
        <v>4434.78</v>
      </c>
      <c r="BF537">
        <v>0.76319999999999999</v>
      </c>
      <c r="BG537">
        <v>0.56200000000000006</v>
      </c>
      <c r="BH537">
        <v>0.25319999999999998</v>
      </c>
      <c r="BI537">
        <v>0.1404</v>
      </c>
      <c r="BJ537">
        <v>2.5100000000000001E-2</v>
      </c>
      <c r="BK537">
        <v>1.9300000000000001E-2</v>
      </c>
    </row>
    <row r="538" spans="1:63" x14ac:dyDescent="0.25">
      <c r="A538" t="s">
        <v>538</v>
      </c>
      <c r="B538">
        <v>49296</v>
      </c>
      <c r="C538">
        <v>60</v>
      </c>
      <c r="D538">
        <v>12.6</v>
      </c>
      <c r="E538">
        <v>756.01</v>
      </c>
      <c r="F538">
        <v>719.19</v>
      </c>
      <c r="G538">
        <v>1.4E-3</v>
      </c>
      <c r="H538">
        <v>1.4E-3</v>
      </c>
      <c r="I538">
        <v>7.0000000000000001E-3</v>
      </c>
      <c r="J538">
        <v>4.1999999999999997E-3</v>
      </c>
      <c r="K538">
        <v>1.5299999999999999E-2</v>
      </c>
      <c r="L538">
        <v>0.96240000000000003</v>
      </c>
      <c r="M538">
        <v>8.3000000000000001E-3</v>
      </c>
      <c r="N538">
        <v>0.36919999999999997</v>
      </c>
      <c r="O538">
        <v>6.1999999999999998E-3</v>
      </c>
      <c r="P538">
        <v>0.13320000000000001</v>
      </c>
      <c r="Q538" s="1">
        <v>53480.34</v>
      </c>
      <c r="R538">
        <v>0.25679999999999997</v>
      </c>
      <c r="S538">
        <v>0.22969999999999999</v>
      </c>
      <c r="T538">
        <v>0.51349999999999996</v>
      </c>
      <c r="U538">
        <v>5</v>
      </c>
      <c r="V538" s="1">
        <v>85244</v>
      </c>
      <c r="W538">
        <v>142.52000000000001</v>
      </c>
      <c r="X538" s="1">
        <v>174947.62</v>
      </c>
      <c r="Y538">
        <v>0.86060000000000003</v>
      </c>
      <c r="Z538">
        <v>4.41E-2</v>
      </c>
      <c r="AA538">
        <v>9.5399999999999999E-2</v>
      </c>
      <c r="AB538">
        <v>0.1394</v>
      </c>
      <c r="AC538">
        <v>174.95</v>
      </c>
      <c r="AD538" s="1">
        <v>4551.4399999999996</v>
      </c>
      <c r="AE538">
        <v>756.82</v>
      </c>
      <c r="AF538" s="1">
        <v>168348.09</v>
      </c>
      <c r="AG538">
        <v>343</v>
      </c>
      <c r="AH538" s="1">
        <v>33858</v>
      </c>
      <c r="AI538" s="1">
        <v>51325</v>
      </c>
      <c r="AJ538">
        <v>39.58</v>
      </c>
      <c r="AK538">
        <v>24.34</v>
      </c>
      <c r="AL538">
        <v>29.3</v>
      </c>
      <c r="AM538">
        <v>4.4000000000000004</v>
      </c>
      <c r="AN538" s="1">
        <v>2437.73</v>
      </c>
      <c r="AO538">
        <v>1.8091999999999999</v>
      </c>
      <c r="AP538" s="1">
        <v>2190.1799999999998</v>
      </c>
      <c r="AQ538" s="1">
        <v>2492.27</v>
      </c>
      <c r="AR538" s="1">
        <v>8678.48</v>
      </c>
      <c r="AS538">
        <v>666.39</v>
      </c>
      <c r="AT538">
        <v>452.09</v>
      </c>
      <c r="AU538" s="1">
        <v>14479.41</v>
      </c>
      <c r="AV538" s="1">
        <v>7317.43</v>
      </c>
      <c r="AW538">
        <v>0.4335</v>
      </c>
      <c r="AX538" s="1">
        <v>6644.38</v>
      </c>
      <c r="AY538">
        <v>0.39360000000000001</v>
      </c>
      <c r="AZ538" s="1">
        <v>1545.86</v>
      </c>
      <c r="BA538">
        <v>9.1600000000000001E-2</v>
      </c>
      <c r="BB538" s="1">
        <v>1373</v>
      </c>
      <c r="BC538">
        <v>8.1299999999999997E-2</v>
      </c>
      <c r="BD538" s="1">
        <v>16880.669999999998</v>
      </c>
      <c r="BE538" s="1">
        <v>6343.46</v>
      </c>
      <c r="BF538">
        <v>1.9458</v>
      </c>
      <c r="BG538">
        <v>0.53910000000000002</v>
      </c>
      <c r="BH538">
        <v>0.26500000000000001</v>
      </c>
      <c r="BI538">
        <v>0.1532</v>
      </c>
      <c r="BJ538">
        <v>2.3400000000000001E-2</v>
      </c>
      <c r="BK538">
        <v>1.9300000000000001E-2</v>
      </c>
    </row>
    <row r="539" spans="1:63" x14ac:dyDescent="0.25">
      <c r="A539" t="s">
        <v>539</v>
      </c>
      <c r="B539">
        <v>50070</v>
      </c>
      <c r="C539">
        <v>23</v>
      </c>
      <c r="D539">
        <v>176.07</v>
      </c>
      <c r="E539" s="1">
        <v>4049.61</v>
      </c>
      <c r="F539" s="1">
        <v>4070.72</v>
      </c>
      <c r="G539">
        <v>9.8799999999999999E-2</v>
      </c>
      <c r="H539">
        <v>1.1999999999999999E-3</v>
      </c>
      <c r="I539">
        <v>0.24199999999999999</v>
      </c>
      <c r="J539">
        <v>1.6999999999999999E-3</v>
      </c>
      <c r="K539">
        <v>3.3399999999999999E-2</v>
      </c>
      <c r="L539">
        <v>0.56020000000000003</v>
      </c>
      <c r="M539">
        <v>6.2700000000000006E-2</v>
      </c>
      <c r="N539">
        <v>0.16520000000000001</v>
      </c>
      <c r="O539">
        <v>2.35E-2</v>
      </c>
      <c r="P539">
        <v>0.11310000000000001</v>
      </c>
      <c r="Q539" s="1">
        <v>78458.820000000007</v>
      </c>
      <c r="R539">
        <v>0.17710000000000001</v>
      </c>
      <c r="S539">
        <v>0.1661</v>
      </c>
      <c r="T539">
        <v>0.65680000000000005</v>
      </c>
      <c r="U539">
        <v>33</v>
      </c>
      <c r="V539" s="1">
        <v>96614.56</v>
      </c>
      <c r="W539">
        <v>121.54</v>
      </c>
      <c r="X539" s="1">
        <v>250406.15</v>
      </c>
      <c r="Y539">
        <v>0.70569999999999999</v>
      </c>
      <c r="Z539">
        <v>0.27</v>
      </c>
      <c r="AA539">
        <v>2.4199999999999999E-2</v>
      </c>
      <c r="AB539">
        <v>0.29430000000000001</v>
      </c>
      <c r="AC539">
        <v>250.41</v>
      </c>
      <c r="AD539" s="1">
        <v>10717.57</v>
      </c>
      <c r="AE539">
        <v>884.66</v>
      </c>
      <c r="AF539" s="1">
        <v>227500.98</v>
      </c>
      <c r="AG539">
        <v>505</v>
      </c>
      <c r="AH539" s="1">
        <v>48677</v>
      </c>
      <c r="AI539" s="1">
        <v>81896</v>
      </c>
      <c r="AJ539">
        <v>68.959999999999994</v>
      </c>
      <c r="AK539">
        <v>40.049999999999997</v>
      </c>
      <c r="AL539">
        <v>47.66</v>
      </c>
      <c r="AM539">
        <v>4.97</v>
      </c>
      <c r="AN539">
        <v>0</v>
      </c>
      <c r="AO539">
        <v>0.88200000000000001</v>
      </c>
      <c r="AP539" s="1">
        <v>1855.79</v>
      </c>
      <c r="AQ539" s="1">
        <v>1906.6</v>
      </c>
      <c r="AR539" s="1">
        <v>8330.9500000000007</v>
      </c>
      <c r="AS539" s="1">
        <v>1022.89</v>
      </c>
      <c r="AT539">
        <v>239.14</v>
      </c>
      <c r="AU539" s="1">
        <v>13355.38</v>
      </c>
      <c r="AV539" s="1">
        <v>2715.59</v>
      </c>
      <c r="AW539">
        <v>0.20669999999999999</v>
      </c>
      <c r="AX539" s="1">
        <v>9216.3700000000008</v>
      </c>
      <c r="AY539">
        <v>0.7016</v>
      </c>
      <c r="AZ539">
        <v>538.78</v>
      </c>
      <c r="BA539">
        <v>4.1000000000000002E-2</v>
      </c>
      <c r="BB539">
        <v>664.82</v>
      </c>
      <c r="BC539">
        <v>5.0599999999999999E-2</v>
      </c>
      <c r="BD539" s="1">
        <v>13135.56</v>
      </c>
      <c r="BE539" s="1">
        <v>1325.98</v>
      </c>
      <c r="BF539">
        <v>0.1961</v>
      </c>
      <c r="BG539">
        <v>0.61480000000000001</v>
      </c>
      <c r="BH539">
        <v>0.24210000000000001</v>
      </c>
      <c r="BI539">
        <v>0.1101</v>
      </c>
      <c r="BJ539">
        <v>1.83E-2</v>
      </c>
      <c r="BK539">
        <v>1.47E-2</v>
      </c>
    </row>
    <row r="540" spans="1:63" x14ac:dyDescent="0.25">
      <c r="A540" t="s">
        <v>540</v>
      </c>
      <c r="B540">
        <v>46011</v>
      </c>
      <c r="C540">
        <v>148</v>
      </c>
      <c r="D540">
        <v>9.52</v>
      </c>
      <c r="E540" s="1">
        <v>1408.73</v>
      </c>
      <c r="F540" s="1">
        <v>1391.67</v>
      </c>
      <c r="G540">
        <v>1.4E-3</v>
      </c>
      <c r="H540">
        <v>0</v>
      </c>
      <c r="I540">
        <v>5.7999999999999996E-3</v>
      </c>
      <c r="J540">
        <v>0</v>
      </c>
      <c r="K540">
        <v>5.7999999999999996E-3</v>
      </c>
      <c r="L540">
        <v>0.96760000000000002</v>
      </c>
      <c r="M540">
        <v>1.9400000000000001E-2</v>
      </c>
      <c r="N540">
        <v>0.3387</v>
      </c>
      <c r="O540">
        <v>4.0000000000000002E-4</v>
      </c>
      <c r="P540">
        <v>0.15759999999999999</v>
      </c>
      <c r="Q540" s="1">
        <v>58641.95</v>
      </c>
      <c r="R540">
        <v>0.13730000000000001</v>
      </c>
      <c r="S540">
        <v>0.17649999999999999</v>
      </c>
      <c r="T540">
        <v>0.68630000000000002</v>
      </c>
      <c r="U540">
        <v>29</v>
      </c>
      <c r="V540" s="1">
        <v>71936.59</v>
      </c>
      <c r="W540">
        <v>46.65</v>
      </c>
      <c r="X540" s="1">
        <v>294666.51</v>
      </c>
      <c r="Y540">
        <v>0.3921</v>
      </c>
      <c r="Z540">
        <v>0.38969999999999999</v>
      </c>
      <c r="AA540">
        <v>0.21809999999999999</v>
      </c>
      <c r="AB540">
        <v>0.6079</v>
      </c>
      <c r="AC540">
        <v>294.67</v>
      </c>
      <c r="AD540" s="1">
        <v>7180.97</v>
      </c>
      <c r="AE540">
        <v>342.34</v>
      </c>
      <c r="AF540" s="1">
        <v>219408.46</v>
      </c>
      <c r="AG540">
        <v>491</v>
      </c>
      <c r="AH540" s="1">
        <v>36502</v>
      </c>
      <c r="AI540" s="1">
        <v>73496</v>
      </c>
      <c r="AJ540">
        <v>29.95</v>
      </c>
      <c r="AK540">
        <v>22.3</v>
      </c>
      <c r="AL540">
        <v>23.33</v>
      </c>
      <c r="AM540">
        <v>4.6500000000000004</v>
      </c>
      <c r="AN540">
        <v>0</v>
      </c>
      <c r="AO540">
        <v>0.55220000000000002</v>
      </c>
      <c r="AP540" s="1">
        <v>1445.3</v>
      </c>
      <c r="AQ540" s="1">
        <v>2302.0100000000002</v>
      </c>
      <c r="AR540" s="1">
        <v>8016.75</v>
      </c>
      <c r="AS540">
        <v>664.76</v>
      </c>
      <c r="AT540">
        <v>402.84</v>
      </c>
      <c r="AU540" s="1">
        <v>12831.66</v>
      </c>
      <c r="AV540" s="1">
        <v>6475.33</v>
      </c>
      <c r="AW540">
        <v>0.42849999999999999</v>
      </c>
      <c r="AX540" s="1">
        <v>5884.49</v>
      </c>
      <c r="AY540">
        <v>0.38940000000000002</v>
      </c>
      <c r="AZ540" s="1">
        <v>1799.49</v>
      </c>
      <c r="BA540">
        <v>0.1191</v>
      </c>
      <c r="BB540">
        <v>951.78</v>
      </c>
      <c r="BC540">
        <v>6.3E-2</v>
      </c>
      <c r="BD540" s="1">
        <v>15111.09</v>
      </c>
      <c r="BE540" s="1">
        <v>6036.54</v>
      </c>
      <c r="BF540">
        <v>1.2492000000000001</v>
      </c>
      <c r="BG540">
        <v>0.56830000000000003</v>
      </c>
      <c r="BH540">
        <v>0.24049999999999999</v>
      </c>
      <c r="BI540">
        <v>0.15490000000000001</v>
      </c>
      <c r="BJ540">
        <v>2.3699999999999999E-2</v>
      </c>
      <c r="BK540">
        <v>1.26E-2</v>
      </c>
    </row>
    <row r="541" spans="1:63" x14ac:dyDescent="0.25">
      <c r="A541" t="s">
        <v>541</v>
      </c>
      <c r="B541">
        <v>49536</v>
      </c>
      <c r="C541">
        <v>63</v>
      </c>
      <c r="D541">
        <v>29.48</v>
      </c>
      <c r="E541" s="1">
        <v>1857.05</v>
      </c>
      <c r="F541" s="1">
        <v>2033.45</v>
      </c>
      <c r="G541">
        <v>2.5000000000000001E-3</v>
      </c>
      <c r="H541">
        <v>0</v>
      </c>
      <c r="I541">
        <v>2.2599999999999999E-2</v>
      </c>
      <c r="J541">
        <v>2.8999999999999998E-3</v>
      </c>
      <c r="K541">
        <v>2.0199999999999999E-2</v>
      </c>
      <c r="L541">
        <v>0.88739999999999997</v>
      </c>
      <c r="M541">
        <v>6.4399999999999999E-2</v>
      </c>
      <c r="N541">
        <v>0.4597</v>
      </c>
      <c r="O541">
        <v>1.5E-3</v>
      </c>
      <c r="P541">
        <v>0.11360000000000001</v>
      </c>
      <c r="Q541" s="1">
        <v>64560.04</v>
      </c>
      <c r="R541">
        <v>0.2</v>
      </c>
      <c r="S541">
        <v>0.24440000000000001</v>
      </c>
      <c r="T541">
        <v>0.55559999999999998</v>
      </c>
      <c r="U541">
        <v>9</v>
      </c>
      <c r="V541" s="1">
        <v>89454.89</v>
      </c>
      <c r="W541">
        <v>198.39</v>
      </c>
      <c r="X541" s="1">
        <v>138613.28</v>
      </c>
      <c r="Y541">
        <v>0.76780000000000004</v>
      </c>
      <c r="Z541">
        <v>9.2200000000000004E-2</v>
      </c>
      <c r="AA541">
        <v>0.1401</v>
      </c>
      <c r="AB541">
        <v>0.23219999999999999</v>
      </c>
      <c r="AC541">
        <v>138.61000000000001</v>
      </c>
      <c r="AD541" s="1">
        <v>3370.32</v>
      </c>
      <c r="AE541">
        <v>331.14</v>
      </c>
      <c r="AF541" s="1">
        <v>104774.06</v>
      </c>
      <c r="AG541">
        <v>91</v>
      </c>
      <c r="AH541" s="1">
        <v>36629</v>
      </c>
      <c r="AI541" s="1">
        <v>60808</v>
      </c>
      <c r="AJ541">
        <v>36</v>
      </c>
      <c r="AK541">
        <v>22.26</v>
      </c>
      <c r="AL541">
        <v>23.65</v>
      </c>
      <c r="AM541">
        <v>4.5</v>
      </c>
      <c r="AN541">
        <v>798.74</v>
      </c>
      <c r="AO541">
        <v>0.91420000000000001</v>
      </c>
      <c r="AP541" s="1">
        <v>1306.3599999999999</v>
      </c>
      <c r="AQ541" s="1">
        <v>1859.06</v>
      </c>
      <c r="AR541" s="1">
        <v>7081.25</v>
      </c>
      <c r="AS541">
        <v>661.35</v>
      </c>
      <c r="AT541">
        <v>460.59</v>
      </c>
      <c r="AU541" s="1">
        <v>11368.61</v>
      </c>
      <c r="AV541" s="1">
        <v>6058.91</v>
      </c>
      <c r="AW541">
        <v>0.46179999999999999</v>
      </c>
      <c r="AX541" s="1">
        <v>3217.69</v>
      </c>
      <c r="AY541">
        <v>0.2452</v>
      </c>
      <c r="AZ541" s="1">
        <v>2289.16</v>
      </c>
      <c r="BA541">
        <v>0.17449999999999999</v>
      </c>
      <c r="BB541" s="1">
        <v>1555.58</v>
      </c>
      <c r="BC541">
        <v>0.1186</v>
      </c>
      <c r="BD541" s="1">
        <v>13121.34</v>
      </c>
      <c r="BE541" s="1">
        <v>6547.22</v>
      </c>
      <c r="BF541">
        <v>1.8375999999999999</v>
      </c>
      <c r="BG541">
        <v>0.54800000000000004</v>
      </c>
      <c r="BH541">
        <v>0.27750000000000002</v>
      </c>
      <c r="BI541">
        <v>0.1225</v>
      </c>
      <c r="BJ541">
        <v>4.1000000000000002E-2</v>
      </c>
      <c r="BK541">
        <v>1.0999999999999999E-2</v>
      </c>
    </row>
    <row r="542" spans="1:63" x14ac:dyDescent="0.25">
      <c r="A542" t="s">
        <v>542</v>
      </c>
      <c r="B542">
        <v>46458</v>
      </c>
      <c r="C542">
        <v>81</v>
      </c>
      <c r="D542">
        <v>13.35</v>
      </c>
      <c r="E542" s="1">
        <v>1081.74</v>
      </c>
      <c r="F542" s="1">
        <v>1154.08</v>
      </c>
      <c r="G542">
        <v>8.9999999999999998E-4</v>
      </c>
      <c r="H542">
        <v>0</v>
      </c>
      <c r="I542">
        <v>4.3E-3</v>
      </c>
      <c r="J542">
        <v>0</v>
      </c>
      <c r="K542">
        <v>1.3899999999999999E-2</v>
      </c>
      <c r="L542">
        <v>0.96450000000000002</v>
      </c>
      <c r="M542">
        <v>1.6500000000000001E-2</v>
      </c>
      <c r="N542">
        <v>0.4103</v>
      </c>
      <c r="O542">
        <v>2E-3</v>
      </c>
      <c r="P542">
        <v>0.1099</v>
      </c>
      <c r="Q542" s="1">
        <v>60829.279999999999</v>
      </c>
      <c r="R542">
        <v>6.9800000000000001E-2</v>
      </c>
      <c r="S542">
        <v>0.19769999999999999</v>
      </c>
      <c r="T542">
        <v>0.73260000000000003</v>
      </c>
      <c r="U542">
        <v>11</v>
      </c>
      <c r="V542" s="1">
        <v>70586.880000000005</v>
      </c>
      <c r="W542">
        <v>95.87</v>
      </c>
      <c r="X542" s="1">
        <v>322184.58</v>
      </c>
      <c r="Y542">
        <v>0.40279999999999999</v>
      </c>
      <c r="Z542">
        <v>4.5999999999999999E-2</v>
      </c>
      <c r="AA542">
        <v>0.55120000000000002</v>
      </c>
      <c r="AB542">
        <v>0.59719999999999995</v>
      </c>
      <c r="AC542">
        <v>322.18</v>
      </c>
      <c r="AD542" s="1">
        <v>8413.7900000000009</v>
      </c>
      <c r="AE542">
        <v>415.67</v>
      </c>
      <c r="AF542" s="1">
        <v>160849.51999999999</v>
      </c>
      <c r="AG542">
        <v>306</v>
      </c>
      <c r="AH542" s="1">
        <v>33516</v>
      </c>
      <c r="AI542" s="1">
        <v>53348</v>
      </c>
      <c r="AJ542">
        <v>29.4</v>
      </c>
      <c r="AK542">
        <v>22</v>
      </c>
      <c r="AL542">
        <v>22.78</v>
      </c>
      <c r="AM542">
        <v>3.3</v>
      </c>
      <c r="AN542">
        <v>734.14</v>
      </c>
      <c r="AO542">
        <v>1.1306</v>
      </c>
      <c r="AP542" s="1">
        <v>2115.5500000000002</v>
      </c>
      <c r="AQ542" s="1">
        <v>1982.73</v>
      </c>
      <c r="AR542" s="1">
        <v>6919.54</v>
      </c>
      <c r="AS542">
        <v>542.38</v>
      </c>
      <c r="AT542">
        <v>656.63</v>
      </c>
      <c r="AU542" s="1">
        <v>12216.83</v>
      </c>
      <c r="AV542" s="1">
        <v>6567.31</v>
      </c>
      <c r="AW542">
        <v>0.39290000000000003</v>
      </c>
      <c r="AX542" s="1">
        <v>5515.63</v>
      </c>
      <c r="AY542">
        <v>0.33</v>
      </c>
      <c r="AZ542" s="1">
        <v>3126.65</v>
      </c>
      <c r="BA542">
        <v>0.187</v>
      </c>
      <c r="BB542" s="1">
        <v>1506.11</v>
      </c>
      <c r="BC542">
        <v>9.01E-2</v>
      </c>
      <c r="BD542" s="1">
        <v>16715.7</v>
      </c>
      <c r="BE542" s="1">
        <v>6841.06</v>
      </c>
      <c r="BF542">
        <v>2.0941999999999998</v>
      </c>
      <c r="BG542">
        <v>0.58850000000000002</v>
      </c>
      <c r="BH542">
        <v>0.26200000000000001</v>
      </c>
      <c r="BI542">
        <v>9.2399999999999996E-2</v>
      </c>
      <c r="BJ542">
        <v>2.9600000000000001E-2</v>
      </c>
      <c r="BK542">
        <v>2.75E-2</v>
      </c>
    </row>
    <row r="543" spans="1:63" x14ac:dyDescent="0.25">
      <c r="A543" t="s">
        <v>543</v>
      </c>
      <c r="B543">
        <v>44933</v>
      </c>
      <c r="C543">
        <v>10</v>
      </c>
      <c r="D543">
        <v>597.67999999999995</v>
      </c>
      <c r="E543" s="1">
        <v>5976.78</v>
      </c>
      <c r="F543" s="1">
        <v>5861.78</v>
      </c>
      <c r="G543">
        <v>5.7299999999999997E-2</v>
      </c>
      <c r="H543">
        <v>5.0000000000000001E-4</v>
      </c>
      <c r="I543">
        <v>1.09E-2</v>
      </c>
      <c r="J543">
        <v>2.0000000000000001E-4</v>
      </c>
      <c r="K543">
        <v>3.1399999999999997E-2</v>
      </c>
      <c r="L543">
        <v>0.83840000000000003</v>
      </c>
      <c r="M543">
        <v>6.13E-2</v>
      </c>
      <c r="N543">
        <v>3.3500000000000002E-2</v>
      </c>
      <c r="O543">
        <v>1.38E-2</v>
      </c>
      <c r="P543">
        <v>0.18210000000000001</v>
      </c>
      <c r="Q543" s="1">
        <v>90305.3</v>
      </c>
      <c r="R543">
        <v>0.18179999999999999</v>
      </c>
      <c r="S543">
        <v>0.1351</v>
      </c>
      <c r="T543">
        <v>0.68310000000000004</v>
      </c>
      <c r="U543">
        <v>35</v>
      </c>
      <c r="V543" s="1">
        <v>114237.86</v>
      </c>
      <c r="W543">
        <v>170.7</v>
      </c>
      <c r="X543" s="1">
        <v>386800.19</v>
      </c>
      <c r="Y543">
        <v>0.91390000000000005</v>
      </c>
      <c r="Z543">
        <v>7.2300000000000003E-2</v>
      </c>
      <c r="AA543">
        <v>1.38E-2</v>
      </c>
      <c r="AB543">
        <v>8.6099999999999996E-2</v>
      </c>
      <c r="AC543">
        <v>386.8</v>
      </c>
      <c r="AD543" s="1">
        <v>15488.61</v>
      </c>
      <c r="AE543" s="1">
        <v>1676.34</v>
      </c>
      <c r="AF543" s="1">
        <v>341848.44</v>
      </c>
      <c r="AG543">
        <v>590</v>
      </c>
      <c r="AH543" s="1">
        <v>72338</v>
      </c>
      <c r="AI543" s="1">
        <v>171044</v>
      </c>
      <c r="AJ543">
        <v>105.86</v>
      </c>
      <c r="AK543">
        <v>38.299999999999997</v>
      </c>
      <c r="AL543">
        <v>49.44</v>
      </c>
      <c r="AM543">
        <v>5.65</v>
      </c>
      <c r="AN543">
        <v>0</v>
      </c>
      <c r="AO543">
        <v>0.60850000000000004</v>
      </c>
      <c r="AP543" s="1">
        <v>1998.15</v>
      </c>
      <c r="AQ543" s="1">
        <v>1814.93</v>
      </c>
      <c r="AR543" s="1">
        <v>11318.14</v>
      </c>
      <c r="AS543" s="1">
        <v>1351.42</v>
      </c>
      <c r="AT543">
        <v>826.31</v>
      </c>
      <c r="AU543" s="1">
        <v>17308.95</v>
      </c>
      <c r="AV543" s="1">
        <v>2312.4699999999998</v>
      </c>
      <c r="AW543">
        <v>0.13089999999999999</v>
      </c>
      <c r="AX543" s="1">
        <v>14045.74</v>
      </c>
      <c r="AY543">
        <v>0.7954</v>
      </c>
      <c r="AZ543">
        <v>761.1</v>
      </c>
      <c r="BA543">
        <v>4.3099999999999999E-2</v>
      </c>
      <c r="BB543">
        <v>540.46</v>
      </c>
      <c r="BC543">
        <v>3.0599999999999999E-2</v>
      </c>
      <c r="BD543" s="1">
        <v>17659.77</v>
      </c>
      <c r="BE543">
        <v>380.84</v>
      </c>
      <c r="BF543">
        <v>2.5399999999999999E-2</v>
      </c>
      <c r="BG543">
        <v>0.60870000000000002</v>
      </c>
      <c r="BH543">
        <v>0.2107</v>
      </c>
      <c r="BI543">
        <v>0.13980000000000001</v>
      </c>
      <c r="BJ543">
        <v>2.6100000000000002E-2</v>
      </c>
      <c r="BK543">
        <v>1.46E-2</v>
      </c>
    </row>
    <row r="544" spans="1:63" x14ac:dyDescent="0.25">
      <c r="A544" t="s">
        <v>544</v>
      </c>
      <c r="B544">
        <v>45625</v>
      </c>
      <c r="C544">
        <v>214</v>
      </c>
      <c r="D544">
        <v>7.75</v>
      </c>
      <c r="E544" s="1">
        <v>1657.98</v>
      </c>
      <c r="F544" s="1">
        <v>1511.6</v>
      </c>
      <c r="G544">
        <v>4.5999999999999999E-3</v>
      </c>
      <c r="H544">
        <v>1.2999999999999999E-3</v>
      </c>
      <c r="I544">
        <v>6.6E-3</v>
      </c>
      <c r="J544">
        <v>0</v>
      </c>
      <c r="K544">
        <v>7.0699999999999999E-2</v>
      </c>
      <c r="L544">
        <v>0.89229999999999998</v>
      </c>
      <c r="M544">
        <v>2.4500000000000001E-2</v>
      </c>
      <c r="N544">
        <v>0.31469999999999998</v>
      </c>
      <c r="O544">
        <v>3.04E-2</v>
      </c>
      <c r="P544">
        <v>0.17249999999999999</v>
      </c>
      <c r="Q544" s="1">
        <v>64356.55</v>
      </c>
      <c r="R544">
        <v>9.4799999999999995E-2</v>
      </c>
      <c r="S544">
        <v>0.18970000000000001</v>
      </c>
      <c r="T544">
        <v>0.71550000000000002</v>
      </c>
      <c r="U544">
        <v>15</v>
      </c>
      <c r="V544" s="1">
        <v>67326.070000000007</v>
      </c>
      <c r="W544">
        <v>108.67</v>
      </c>
      <c r="X544" s="1">
        <v>189953.3</v>
      </c>
      <c r="Y544">
        <v>0.78259999999999996</v>
      </c>
      <c r="Z544">
        <v>0.15229999999999999</v>
      </c>
      <c r="AA544">
        <v>6.5199999999999994E-2</v>
      </c>
      <c r="AB544">
        <v>0.21740000000000001</v>
      </c>
      <c r="AC544">
        <v>189.95</v>
      </c>
      <c r="AD544" s="1">
        <v>4333.43</v>
      </c>
      <c r="AE544">
        <v>436.27</v>
      </c>
      <c r="AF544" s="1">
        <v>182935.35</v>
      </c>
      <c r="AG544">
        <v>395</v>
      </c>
      <c r="AH544" s="1">
        <v>35537</v>
      </c>
      <c r="AI544" s="1">
        <v>54699</v>
      </c>
      <c r="AJ544">
        <v>35.299999999999997</v>
      </c>
      <c r="AK544">
        <v>21.98</v>
      </c>
      <c r="AL544">
        <v>21.76</v>
      </c>
      <c r="AM544">
        <v>4.8</v>
      </c>
      <c r="AN544" s="1">
        <v>2145.31</v>
      </c>
      <c r="AO544">
        <v>1.4782999999999999</v>
      </c>
      <c r="AP544" s="1">
        <v>2204.6</v>
      </c>
      <c r="AQ544" s="1">
        <v>2058.29</v>
      </c>
      <c r="AR544" s="1">
        <v>7484.21</v>
      </c>
      <c r="AS544">
        <v>549.15</v>
      </c>
      <c r="AT544">
        <v>543.66</v>
      </c>
      <c r="AU544" s="1">
        <v>12839.91</v>
      </c>
      <c r="AV544" s="1">
        <v>5915.65</v>
      </c>
      <c r="AW544">
        <v>0.4118</v>
      </c>
      <c r="AX544" s="1">
        <v>6404.85</v>
      </c>
      <c r="AY544">
        <v>0.44590000000000002</v>
      </c>
      <c r="AZ544" s="1">
        <v>1069.98</v>
      </c>
      <c r="BA544">
        <v>7.4499999999999997E-2</v>
      </c>
      <c r="BB544">
        <v>974.78</v>
      </c>
      <c r="BC544">
        <v>6.7900000000000002E-2</v>
      </c>
      <c r="BD544" s="1">
        <v>14365.26</v>
      </c>
      <c r="BE544" s="1">
        <v>3805.9</v>
      </c>
      <c r="BF544">
        <v>1.1065</v>
      </c>
      <c r="BG544">
        <v>0.55400000000000005</v>
      </c>
      <c r="BH544">
        <v>0.25969999999999999</v>
      </c>
      <c r="BI544">
        <v>0.13850000000000001</v>
      </c>
      <c r="BJ544">
        <v>1.7299999999999999E-2</v>
      </c>
      <c r="BK544">
        <v>3.0599999999999999E-2</v>
      </c>
    </row>
    <row r="545" spans="1:63" x14ac:dyDescent="0.25">
      <c r="A545" t="s">
        <v>545</v>
      </c>
      <c r="B545">
        <v>47522</v>
      </c>
      <c r="C545">
        <v>98</v>
      </c>
      <c r="D545">
        <v>5.78</v>
      </c>
      <c r="E545">
        <v>566.73</v>
      </c>
      <c r="F545">
        <v>382.1</v>
      </c>
      <c r="G545">
        <v>0</v>
      </c>
      <c r="H545">
        <v>0</v>
      </c>
      <c r="I545">
        <v>5.1999999999999998E-3</v>
      </c>
      <c r="J545">
        <v>0</v>
      </c>
      <c r="K545">
        <v>2.8799999999999999E-2</v>
      </c>
      <c r="L545">
        <v>0.93189999999999995</v>
      </c>
      <c r="M545">
        <v>3.4000000000000002E-2</v>
      </c>
      <c r="N545">
        <v>0.5847</v>
      </c>
      <c r="O545">
        <v>1.3100000000000001E-2</v>
      </c>
      <c r="P545">
        <v>0.25900000000000001</v>
      </c>
      <c r="Q545" s="1">
        <v>50299.040000000001</v>
      </c>
      <c r="R545">
        <v>0.1951</v>
      </c>
      <c r="S545">
        <v>0.1951</v>
      </c>
      <c r="T545">
        <v>0.60980000000000001</v>
      </c>
      <c r="U545">
        <v>6</v>
      </c>
      <c r="V545" s="1">
        <v>68570.149999999994</v>
      </c>
      <c r="W545">
        <v>88.87</v>
      </c>
      <c r="X545" s="1">
        <v>173667.13</v>
      </c>
      <c r="Y545">
        <v>0.85150000000000003</v>
      </c>
      <c r="Z545">
        <v>2.75E-2</v>
      </c>
      <c r="AA545">
        <v>0.121</v>
      </c>
      <c r="AB545">
        <v>0.14849999999999999</v>
      </c>
      <c r="AC545">
        <v>173.67</v>
      </c>
      <c r="AD545" s="1">
        <v>5139.91</v>
      </c>
      <c r="AE545">
        <v>620.48</v>
      </c>
      <c r="AF545" s="1">
        <v>195270.69</v>
      </c>
      <c r="AG545">
        <v>436</v>
      </c>
      <c r="AH545" s="1">
        <v>33415</v>
      </c>
      <c r="AI545" s="1">
        <v>47023</v>
      </c>
      <c r="AJ545">
        <v>31.2</v>
      </c>
      <c r="AK545">
        <v>29.53</v>
      </c>
      <c r="AL545">
        <v>24.5</v>
      </c>
      <c r="AM545">
        <v>3.6</v>
      </c>
      <c r="AN545">
        <v>733.1</v>
      </c>
      <c r="AO545">
        <v>1.7645999999999999</v>
      </c>
      <c r="AP545" s="1">
        <v>2226.19</v>
      </c>
      <c r="AQ545" s="1">
        <v>3870.64</v>
      </c>
      <c r="AR545" s="1">
        <v>7860.07</v>
      </c>
      <c r="AS545">
        <v>641.02</v>
      </c>
      <c r="AT545">
        <v>547.82000000000005</v>
      </c>
      <c r="AU545" s="1">
        <v>15145.74</v>
      </c>
      <c r="AV545" s="1">
        <v>12624.3</v>
      </c>
      <c r="AW545">
        <v>0.53590000000000004</v>
      </c>
      <c r="AX545" s="1">
        <v>7423.55</v>
      </c>
      <c r="AY545">
        <v>0.31509999999999999</v>
      </c>
      <c r="AZ545" s="1">
        <v>1063.6500000000001</v>
      </c>
      <c r="BA545">
        <v>4.5199999999999997E-2</v>
      </c>
      <c r="BB545" s="1">
        <v>2444.17</v>
      </c>
      <c r="BC545">
        <v>0.1038</v>
      </c>
      <c r="BD545" s="1">
        <v>23555.67</v>
      </c>
      <c r="BE545" s="1">
        <v>6508.25</v>
      </c>
      <c r="BF545">
        <v>2.3090000000000002</v>
      </c>
      <c r="BG545">
        <v>0.46239999999999998</v>
      </c>
      <c r="BH545">
        <v>0.2011</v>
      </c>
      <c r="BI545">
        <v>0.25729999999999997</v>
      </c>
      <c r="BJ545">
        <v>5.4300000000000001E-2</v>
      </c>
      <c r="BK545">
        <v>2.5000000000000001E-2</v>
      </c>
    </row>
    <row r="546" spans="1:63" x14ac:dyDescent="0.25">
      <c r="A546" t="s">
        <v>546</v>
      </c>
      <c r="B546">
        <v>44941</v>
      </c>
      <c r="C546">
        <v>53</v>
      </c>
      <c r="D546">
        <v>38.86</v>
      </c>
      <c r="E546" s="1">
        <v>2059.42</v>
      </c>
      <c r="F546" s="1">
        <v>1781.64</v>
      </c>
      <c r="G546">
        <v>7.3000000000000001E-3</v>
      </c>
      <c r="H546">
        <v>1.1000000000000001E-3</v>
      </c>
      <c r="I546">
        <v>3.1399999999999997E-2</v>
      </c>
      <c r="J546">
        <v>0</v>
      </c>
      <c r="K546">
        <v>2.81E-2</v>
      </c>
      <c r="L546">
        <v>0.83099999999999996</v>
      </c>
      <c r="M546">
        <v>0.1011</v>
      </c>
      <c r="N546">
        <v>0.48799999999999999</v>
      </c>
      <c r="O546">
        <v>2.2000000000000001E-3</v>
      </c>
      <c r="P546">
        <v>0.17419999999999999</v>
      </c>
      <c r="Q546" s="1">
        <v>60618.22</v>
      </c>
      <c r="R546">
        <v>0.1739</v>
      </c>
      <c r="S546">
        <v>0.18840000000000001</v>
      </c>
      <c r="T546">
        <v>0.63770000000000004</v>
      </c>
      <c r="U546">
        <v>14</v>
      </c>
      <c r="V546" s="1">
        <v>81836.86</v>
      </c>
      <c r="W546">
        <v>143.72999999999999</v>
      </c>
      <c r="X546" s="1">
        <v>152826.84</v>
      </c>
      <c r="Y546">
        <v>0.73319999999999996</v>
      </c>
      <c r="Z546">
        <v>0.21809999999999999</v>
      </c>
      <c r="AA546">
        <v>4.87E-2</v>
      </c>
      <c r="AB546">
        <v>0.26679999999999998</v>
      </c>
      <c r="AC546">
        <v>152.83000000000001</v>
      </c>
      <c r="AD546" s="1">
        <v>5292.48</v>
      </c>
      <c r="AE546">
        <v>551.20000000000005</v>
      </c>
      <c r="AF546" s="1">
        <v>134150</v>
      </c>
      <c r="AG546">
        <v>183</v>
      </c>
      <c r="AH546" s="1">
        <v>33525</v>
      </c>
      <c r="AI546" s="1">
        <v>50398</v>
      </c>
      <c r="AJ546">
        <v>66.55</v>
      </c>
      <c r="AK546">
        <v>30.08</v>
      </c>
      <c r="AL546">
        <v>42.81</v>
      </c>
      <c r="AM546">
        <v>3.9</v>
      </c>
      <c r="AN546">
        <v>0</v>
      </c>
      <c r="AO546">
        <v>0.96899999999999997</v>
      </c>
      <c r="AP546" s="1">
        <v>1443.09</v>
      </c>
      <c r="AQ546" s="1">
        <v>2024.71</v>
      </c>
      <c r="AR546" s="1">
        <v>8581.91</v>
      </c>
      <c r="AS546" s="1">
        <v>1145.75</v>
      </c>
      <c r="AT546">
        <v>517.55999999999995</v>
      </c>
      <c r="AU546" s="1">
        <v>13713.02</v>
      </c>
      <c r="AV546" s="1">
        <v>7693.32</v>
      </c>
      <c r="AW546">
        <v>0.49249999999999999</v>
      </c>
      <c r="AX546" s="1">
        <v>5088.6499999999996</v>
      </c>
      <c r="AY546">
        <v>0.32579999999999998</v>
      </c>
      <c r="AZ546" s="1">
        <v>1278.92</v>
      </c>
      <c r="BA546">
        <v>8.1900000000000001E-2</v>
      </c>
      <c r="BB546" s="1">
        <v>1558.48</v>
      </c>
      <c r="BC546">
        <v>9.98E-2</v>
      </c>
      <c r="BD546" s="1">
        <v>15619.37</v>
      </c>
      <c r="BE546" s="1">
        <v>5055.33</v>
      </c>
      <c r="BF546">
        <v>1.6027</v>
      </c>
      <c r="BG546">
        <v>0.5181</v>
      </c>
      <c r="BH546">
        <v>0.21640000000000001</v>
      </c>
      <c r="BI546">
        <v>0.23780000000000001</v>
      </c>
      <c r="BJ546">
        <v>1.4200000000000001E-2</v>
      </c>
      <c r="BK546">
        <v>1.35E-2</v>
      </c>
    </row>
    <row r="547" spans="1:63" x14ac:dyDescent="0.25">
      <c r="A547" t="s">
        <v>547</v>
      </c>
      <c r="B547">
        <v>49643</v>
      </c>
      <c r="C547">
        <v>49</v>
      </c>
      <c r="D547">
        <v>16.25</v>
      </c>
      <c r="E547">
        <v>796.1</v>
      </c>
      <c r="F547" s="1">
        <v>1011.04</v>
      </c>
      <c r="G547">
        <v>1E-3</v>
      </c>
      <c r="H547">
        <v>0</v>
      </c>
      <c r="I547">
        <v>3.0000000000000001E-3</v>
      </c>
      <c r="J547">
        <v>0</v>
      </c>
      <c r="K547">
        <v>1.1900000000000001E-2</v>
      </c>
      <c r="L547">
        <v>0.95150000000000001</v>
      </c>
      <c r="M547">
        <v>3.2599999999999997E-2</v>
      </c>
      <c r="N547">
        <v>0.42899999999999999</v>
      </c>
      <c r="O547">
        <v>0</v>
      </c>
      <c r="P547">
        <v>0.129</v>
      </c>
      <c r="Q547" s="1">
        <v>53781.31</v>
      </c>
      <c r="R547">
        <v>0.33329999999999999</v>
      </c>
      <c r="S547">
        <v>0.27539999999999998</v>
      </c>
      <c r="T547">
        <v>0.39129999999999998</v>
      </c>
      <c r="U547">
        <v>7</v>
      </c>
      <c r="V547" s="1">
        <v>78014.37</v>
      </c>
      <c r="W547">
        <v>107.12</v>
      </c>
      <c r="X547" s="1">
        <v>121255.4</v>
      </c>
      <c r="Y547">
        <v>0.76319999999999999</v>
      </c>
      <c r="Z547">
        <v>7.1499999999999994E-2</v>
      </c>
      <c r="AA547">
        <v>0.16539999999999999</v>
      </c>
      <c r="AB547">
        <v>0.23680000000000001</v>
      </c>
      <c r="AC547">
        <v>121.26</v>
      </c>
      <c r="AD547" s="1">
        <v>2823.74</v>
      </c>
      <c r="AE547">
        <v>308.05</v>
      </c>
      <c r="AF547" s="1">
        <v>80407.77</v>
      </c>
      <c r="AG547">
        <v>44</v>
      </c>
      <c r="AH547" s="1">
        <v>34716</v>
      </c>
      <c r="AI547" s="1">
        <v>57909</v>
      </c>
      <c r="AJ547">
        <v>29.58</v>
      </c>
      <c r="AK547">
        <v>22.04</v>
      </c>
      <c r="AL547">
        <v>22.08</v>
      </c>
      <c r="AM547">
        <v>4.21</v>
      </c>
      <c r="AN547">
        <v>0</v>
      </c>
      <c r="AO547">
        <v>0.66930000000000001</v>
      </c>
      <c r="AP547" s="1">
        <v>1508.72</v>
      </c>
      <c r="AQ547" s="1">
        <v>2019.83</v>
      </c>
      <c r="AR547" s="1">
        <v>6725.48</v>
      </c>
      <c r="AS547">
        <v>591.94000000000005</v>
      </c>
      <c r="AT547">
        <v>216.83</v>
      </c>
      <c r="AU547" s="1">
        <v>11062.8</v>
      </c>
      <c r="AV547" s="1">
        <v>9782.39</v>
      </c>
      <c r="AW547">
        <v>0.64839999999999998</v>
      </c>
      <c r="AX547" s="1">
        <v>1616.96</v>
      </c>
      <c r="AY547">
        <v>0.1072</v>
      </c>
      <c r="AZ547" s="1">
        <v>2856.15</v>
      </c>
      <c r="BA547">
        <v>0.1893</v>
      </c>
      <c r="BB547">
        <v>830.35</v>
      </c>
      <c r="BC547">
        <v>5.5E-2</v>
      </c>
      <c r="BD547" s="1">
        <v>15085.85</v>
      </c>
      <c r="BE547" s="1">
        <v>13456.76</v>
      </c>
      <c r="BF547">
        <v>4.4325999999999999</v>
      </c>
      <c r="BG547">
        <v>0.55189999999999995</v>
      </c>
      <c r="BH547">
        <v>0.21479999999999999</v>
      </c>
      <c r="BI547">
        <v>0.18790000000000001</v>
      </c>
      <c r="BJ547">
        <v>3.3300000000000003E-2</v>
      </c>
      <c r="BK547">
        <v>1.21E-2</v>
      </c>
    </row>
    <row r="548" spans="1:63" x14ac:dyDescent="0.25">
      <c r="A548" t="s">
        <v>548</v>
      </c>
      <c r="B548">
        <v>48744</v>
      </c>
      <c r="C548">
        <v>61</v>
      </c>
      <c r="D548">
        <v>28.5</v>
      </c>
      <c r="E548" s="1">
        <v>1738.72</v>
      </c>
      <c r="F548" s="1">
        <v>1691.5</v>
      </c>
      <c r="G548">
        <v>5.3E-3</v>
      </c>
      <c r="H548">
        <v>0</v>
      </c>
      <c r="I548">
        <v>1.2999999999999999E-2</v>
      </c>
      <c r="J548">
        <v>1.1999999999999999E-3</v>
      </c>
      <c r="K548">
        <v>2.2499999999999999E-2</v>
      </c>
      <c r="L548">
        <v>0.93559999999999999</v>
      </c>
      <c r="M548">
        <v>2.2499999999999999E-2</v>
      </c>
      <c r="N548">
        <v>0.29459999999999997</v>
      </c>
      <c r="O548">
        <v>1.6000000000000001E-3</v>
      </c>
      <c r="P548">
        <v>0.1537</v>
      </c>
      <c r="Q548" s="1">
        <v>64777.52</v>
      </c>
      <c r="R548">
        <v>0.17760000000000001</v>
      </c>
      <c r="S548">
        <v>0.2336</v>
      </c>
      <c r="T548">
        <v>0.58879999999999999</v>
      </c>
      <c r="U548">
        <v>11</v>
      </c>
      <c r="V548" s="1">
        <v>83325.95</v>
      </c>
      <c r="W548">
        <v>152.87</v>
      </c>
      <c r="X548" s="1">
        <v>160295.07</v>
      </c>
      <c r="Y548">
        <v>0.86970000000000003</v>
      </c>
      <c r="Z548">
        <v>5.5500000000000001E-2</v>
      </c>
      <c r="AA548">
        <v>7.4899999999999994E-2</v>
      </c>
      <c r="AB548">
        <v>0.1303</v>
      </c>
      <c r="AC548">
        <v>160.30000000000001</v>
      </c>
      <c r="AD548" s="1">
        <v>4211.92</v>
      </c>
      <c r="AE548">
        <v>552.82000000000005</v>
      </c>
      <c r="AF548" s="1">
        <v>144733.67000000001</v>
      </c>
      <c r="AG548">
        <v>240</v>
      </c>
      <c r="AH548" s="1">
        <v>41231</v>
      </c>
      <c r="AI548" s="1">
        <v>61329</v>
      </c>
      <c r="AJ548">
        <v>38.11</v>
      </c>
      <c r="AK548">
        <v>25.08</v>
      </c>
      <c r="AL548">
        <v>29.02</v>
      </c>
      <c r="AM548">
        <v>4.46</v>
      </c>
      <c r="AN548" s="1">
        <v>2252.85</v>
      </c>
      <c r="AO548">
        <v>1.3733</v>
      </c>
      <c r="AP548" s="1">
        <v>1161.83</v>
      </c>
      <c r="AQ548" s="1">
        <v>2571.61</v>
      </c>
      <c r="AR548" s="1">
        <v>6958.02</v>
      </c>
      <c r="AS548" s="1">
        <v>1233.71</v>
      </c>
      <c r="AT548">
        <v>220.54</v>
      </c>
      <c r="AU548" s="1">
        <v>12145.71</v>
      </c>
      <c r="AV548" s="1">
        <v>6171.41</v>
      </c>
      <c r="AW548">
        <v>0.4425</v>
      </c>
      <c r="AX548" s="1">
        <v>5812.51</v>
      </c>
      <c r="AY548">
        <v>0.4168</v>
      </c>
      <c r="AZ548">
        <v>503.28</v>
      </c>
      <c r="BA548">
        <v>3.61E-2</v>
      </c>
      <c r="BB548" s="1">
        <v>1458.03</v>
      </c>
      <c r="BC548">
        <v>0.1046</v>
      </c>
      <c r="BD548" s="1">
        <v>13945.23</v>
      </c>
      <c r="BE548" s="1">
        <v>4747.1899999999996</v>
      </c>
      <c r="BF548">
        <v>1.2565</v>
      </c>
      <c r="BG548">
        <v>0.54449999999999998</v>
      </c>
      <c r="BH548">
        <v>0.22</v>
      </c>
      <c r="BI548">
        <v>0.20030000000000001</v>
      </c>
      <c r="BJ548">
        <v>2.2700000000000001E-2</v>
      </c>
      <c r="BK548">
        <v>1.26E-2</v>
      </c>
    </row>
    <row r="549" spans="1:63" x14ac:dyDescent="0.25">
      <c r="A549" t="s">
        <v>549</v>
      </c>
      <c r="B549">
        <v>47464</v>
      </c>
      <c r="C549">
        <v>48</v>
      </c>
      <c r="D549">
        <v>21.6</v>
      </c>
      <c r="E549" s="1">
        <v>1036.71</v>
      </c>
      <c r="F549" s="1">
        <v>1000.8</v>
      </c>
      <c r="G549">
        <v>3.7999999999999999E-2</v>
      </c>
      <c r="H549">
        <v>1E-3</v>
      </c>
      <c r="I549">
        <v>7.0000000000000001E-3</v>
      </c>
      <c r="J549">
        <v>0</v>
      </c>
      <c r="K549">
        <v>2.8000000000000001E-2</v>
      </c>
      <c r="L549">
        <v>0.90610000000000002</v>
      </c>
      <c r="M549">
        <v>0.02</v>
      </c>
      <c r="N549">
        <v>7.0499999999999993E-2</v>
      </c>
      <c r="O549">
        <v>1.8100000000000002E-2</v>
      </c>
      <c r="P549">
        <v>0.10340000000000001</v>
      </c>
      <c r="Q549" s="1">
        <v>58123.37</v>
      </c>
      <c r="R549">
        <v>0.23749999999999999</v>
      </c>
      <c r="S549">
        <v>0.16250000000000001</v>
      </c>
      <c r="T549">
        <v>0.6</v>
      </c>
      <c r="U549">
        <v>12</v>
      </c>
      <c r="V549" s="1">
        <v>69480.740000000005</v>
      </c>
      <c r="W549">
        <v>86.39</v>
      </c>
      <c r="X549" s="1">
        <v>312110.3</v>
      </c>
      <c r="Y549">
        <v>0.56140000000000001</v>
      </c>
      <c r="Z549">
        <v>0.33560000000000001</v>
      </c>
      <c r="AA549">
        <v>0.10290000000000001</v>
      </c>
      <c r="AB549">
        <v>0.43859999999999999</v>
      </c>
      <c r="AC549">
        <v>312.11</v>
      </c>
      <c r="AD549" s="1">
        <v>8490.31</v>
      </c>
      <c r="AE549">
        <v>627.11</v>
      </c>
      <c r="AF549" s="1">
        <v>278934.09000000003</v>
      </c>
      <c r="AG549">
        <v>565</v>
      </c>
      <c r="AH549" s="1">
        <v>47657</v>
      </c>
      <c r="AI549" s="1">
        <v>83768</v>
      </c>
      <c r="AJ549">
        <v>35.15</v>
      </c>
      <c r="AK549">
        <v>23.85</v>
      </c>
      <c r="AL549">
        <v>30.37</v>
      </c>
      <c r="AM549">
        <v>5.3</v>
      </c>
      <c r="AN549">
        <v>163.87</v>
      </c>
      <c r="AO549">
        <v>0.53839999999999999</v>
      </c>
      <c r="AP549" s="1">
        <v>1708.06</v>
      </c>
      <c r="AQ549" s="1">
        <v>2104.15</v>
      </c>
      <c r="AR549" s="1">
        <v>7588.56</v>
      </c>
      <c r="AS549">
        <v>504.71</v>
      </c>
      <c r="AT549">
        <v>261.25</v>
      </c>
      <c r="AU549" s="1">
        <v>12166.73</v>
      </c>
      <c r="AV549" s="1">
        <v>2563.33</v>
      </c>
      <c r="AW549">
        <v>0.19109999999999999</v>
      </c>
      <c r="AX549" s="1">
        <v>8754.67</v>
      </c>
      <c r="AY549">
        <v>0.65280000000000005</v>
      </c>
      <c r="AZ549" s="1">
        <v>1472.51</v>
      </c>
      <c r="BA549">
        <v>0.10979999999999999</v>
      </c>
      <c r="BB549">
        <v>620.25</v>
      </c>
      <c r="BC549">
        <v>4.6300000000000001E-2</v>
      </c>
      <c r="BD549" s="1">
        <v>13410.76</v>
      </c>
      <c r="BE549">
        <v>-3.14</v>
      </c>
      <c r="BF549">
        <v>-5.0000000000000001E-4</v>
      </c>
      <c r="BG549">
        <v>0.54</v>
      </c>
      <c r="BH549">
        <v>0.2175</v>
      </c>
      <c r="BI549">
        <v>0.18490000000000001</v>
      </c>
      <c r="BJ549">
        <v>3.6200000000000003E-2</v>
      </c>
      <c r="BK549">
        <v>2.1399999999999999E-2</v>
      </c>
    </row>
    <row r="550" spans="1:63" x14ac:dyDescent="0.25">
      <c r="A550" t="s">
        <v>550</v>
      </c>
      <c r="B550">
        <v>44966</v>
      </c>
      <c r="C550">
        <v>71</v>
      </c>
      <c r="D550">
        <v>29.67</v>
      </c>
      <c r="E550" s="1">
        <v>2106.8200000000002</v>
      </c>
      <c r="F550" s="1">
        <v>1954.24</v>
      </c>
      <c r="G550">
        <v>3.0999999999999999E-3</v>
      </c>
      <c r="H550">
        <v>3.0999999999999999E-3</v>
      </c>
      <c r="I550">
        <v>1.89E-2</v>
      </c>
      <c r="J550">
        <v>5.0000000000000001E-4</v>
      </c>
      <c r="K550">
        <v>6.8599999999999994E-2</v>
      </c>
      <c r="L550">
        <v>0.87409999999999999</v>
      </c>
      <c r="M550">
        <v>3.1699999999999999E-2</v>
      </c>
      <c r="N550">
        <v>0.38319999999999999</v>
      </c>
      <c r="O550">
        <v>9.4000000000000004E-3</v>
      </c>
      <c r="P550">
        <v>0.17710000000000001</v>
      </c>
      <c r="Q550" s="1">
        <v>54772.15</v>
      </c>
      <c r="R550">
        <v>0.2</v>
      </c>
      <c r="S550">
        <v>0.27139999999999997</v>
      </c>
      <c r="T550">
        <v>0.52859999999999996</v>
      </c>
      <c r="U550">
        <v>12</v>
      </c>
      <c r="V550" s="1">
        <v>85022.5</v>
      </c>
      <c r="W550">
        <v>169.43</v>
      </c>
      <c r="X550" s="1">
        <v>130820.56</v>
      </c>
      <c r="Y550">
        <v>0.75800000000000001</v>
      </c>
      <c r="Z550">
        <v>0.18190000000000001</v>
      </c>
      <c r="AA550">
        <v>6.0100000000000001E-2</v>
      </c>
      <c r="AB550">
        <v>0.24199999999999999</v>
      </c>
      <c r="AC550">
        <v>130.82</v>
      </c>
      <c r="AD550" s="1">
        <v>3579.62</v>
      </c>
      <c r="AE550">
        <v>432.55</v>
      </c>
      <c r="AF550" s="1">
        <v>121189.4</v>
      </c>
      <c r="AG550">
        <v>135</v>
      </c>
      <c r="AH550" s="1">
        <v>31985</v>
      </c>
      <c r="AI550" s="1">
        <v>49464</v>
      </c>
      <c r="AJ550">
        <v>47.1</v>
      </c>
      <c r="AK550">
        <v>22.27</v>
      </c>
      <c r="AL550">
        <v>42.04</v>
      </c>
      <c r="AM550">
        <v>4.3</v>
      </c>
      <c r="AN550" s="1">
        <v>1399.14</v>
      </c>
      <c r="AO550">
        <v>1.2192000000000001</v>
      </c>
      <c r="AP550" s="1">
        <v>1458.39</v>
      </c>
      <c r="AQ550" s="1">
        <v>1739.35</v>
      </c>
      <c r="AR550" s="1">
        <v>7531.35</v>
      </c>
      <c r="AS550">
        <v>994.33</v>
      </c>
      <c r="AT550">
        <v>379.02</v>
      </c>
      <c r="AU550" s="1">
        <v>12102.45</v>
      </c>
      <c r="AV550" s="1">
        <v>7572.4</v>
      </c>
      <c r="AW550">
        <v>0.52559999999999996</v>
      </c>
      <c r="AX550" s="1">
        <v>4679.84</v>
      </c>
      <c r="AY550">
        <v>0.32479999999999998</v>
      </c>
      <c r="AZ550">
        <v>941.06</v>
      </c>
      <c r="BA550">
        <v>6.5299999999999997E-2</v>
      </c>
      <c r="BB550" s="1">
        <v>1214.2</v>
      </c>
      <c r="BC550">
        <v>8.43E-2</v>
      </c>
      <c r="BD550" s="1">
        <v>14407.5</v>
      </c>
      <c r="BE550" s="1">
        <v>5742.5</v>
      </c>
      <c r="BF550">
        <v>2.0573000000000001</v>
      </c>
      <c r="BG550">
        <v>0.60099999999999998</v>
      </c>
      <c r="BH550">
        <v>0.25800000000000001</v>
      </c>
      <c r="BI550">
        <v>0.10390000000000001</v>
      </c>
      <c r="BJ550">
        <v>2.07E-2</v>
      </c>
      <c r="BK550">
        <v>1.6400000000000001E-2</v>
      </c>
    </row>
    <row r="551" spans="1:63" x14ac:dyDescent="0.25">
      <c r="A551" t="s">
        <v>551</v>
      </c>
      <c r="B551">
        <v>44958</v>
      </c>
      <c r="C551">
        <v>37</v>
      </c>
      <c r="D551">
        <v>79.989999999999995</v>
      </c>
      <c r="E551" s="1">
        <v>2959.78</v>
      </c>
      <c r="F551" s="1">
        <v>2711.64</v>
      </c>
      <c r="G551">
        <v>1.7000000000000001E-2</v>
      </c>
      <c r="H551">
        <v>1.8E-3</v>
      </c>
      <c r="I551">
        <v>8.9300000000000004E-2</v>
      </c>
      <c r="J551">
        <v>1.5E-3</v>
      </c>
      <c r="K551">
        <v>3.32E-2</v>
      </c>
      <c r="L551">
        <v>0.76429999999999998</v>
      </c>
      <c r="M551">
        <v>9.2999999999999999E-2</v>
      </c>
      <c r="N551">
        <v>0.25790000000000002</v>
      </c>
      <c r="O551">
        <v>8.0000000000000002E-3</v>
      </c>
      <c r="P551">
        <v>0.16089999999999999</v>
      </c>
      <c r="Q551" s="1">
        <v>69090.48</v>
      </c>
      <c r="R551">
        <v>9.0399999999999994E-2</v>
      </c>
      <c r="S551">
        <v>0.1489</v>
      </c>
      <c r="T551">
        <v>0.76060000000000005</v>
      </c>
      <c r="U551">
        <v>28</v>
      </c>
      <c r="V551" s="1">
        <v>83821</v>
      </c>
      <c r="W551">
        <v>102.21</v>
      </c>
      <c r="X551" s="1">
        <v>234412.58</v>
      </c>
      <c r="Y551">
        <v>0.69730000000000003</v>
      </c>
      <c r="Z551">
        <v>0.27679999999999999</v>
      </c>
      <c r="AA551">
        <v>2.5899999999999999E-2</v>
      </c>
      <c r="AB551">
        <v>0.30270000000000002</v>
      </c>
      <c r="AC551">
        <v>234.41</v>
      </c>
      <c r="AD551" s="1">
        <v>9554.58</v>
      </c>
      <c r="AE551">
        <v>951.6</v>
      </c>
      <c r="AF551" s="1">
        <v>215388.2</v>
      </c>
      <c r="AG551">
        <v>484</v>
      </c>
      <c r="AH551" s="1">
        <v>39559</v>
      </c>
      <c r="AI551" s="1">
        <v>69289</v>
      </c>
      <c r="AJ551">
        <v>58.28</v>
      </c>
      <c r="AK551">
        <v>38.92</v>
      </c>
      <c r="AL551">
        <v>43.76</v>
      </c>
      <c r="AM551">
        <v>6.46</v>
      </c>
      <c r="AN551">
        <v>0</v>
      </c>
      <c r="AO551">
        <v>0.89970000000000006</v>
      </c>
      <c r="AP551" s="1">
        <v>1783.52</v>
      </c>
      <c r="AQ551" s="1">
        <v>2278.8000000000002</v>
      </c>
      <c r="AR551" s="1">
        <v>8155.77</v>
      </c>
      <c r="AS551" s="1">
        <v>1113.17</v>
      </c>
      <c r="AT551">
        <v>304.54000000000002</v>
      </c>
      <c r="AU551" s="1">
        <v>13635.79</v>
      </c>
      <c r="AV551" s="1">
        <v>3223.75</v>
      </c>
      <c r="AW551">
        <v>0.22650000000000001</v>
      </c>
      <c r="AX551" s="1">
        <v>8626.31</v>
      </c>
      <c r="AY551">
        <v>0.60599999999999998</v>
      </c>
      <c r="AZ551">
        <v>676.19</v>
      </c>
      <c r="BA551">
        <v>4.7500000000000001E-2</v>
      </c>
      <c r="BB551" s="1">
        <v>1709.38</v>
      </c>
      <c r="BC551">
        <v>0.1201</v>
      </c>
      <c r="BD551" s="1">
        <v>14235.63</v>
      </c>
      <c r="BE551" s="1">
        <v>1131.5</v>
      </c>
      <c r="BF551">
        <v>0.17699999999999999</v>
      </c>
      <c r="BG551">
        <v>0.5262</v>
      </c>
      <c r="BH551">
        <v>0.2288</v>
      </c>
      <c r="BI551">
        <v>0.21240000000000001</v>
      </c>
      <c r="BJ551">
        <v>1.9099999999999999E-2</v>
      </c>
      <c r="BK551">
        <v>1.34E-2</v>
      </c>
    </row>
    <row r="552" spans="1:63" x14ac:dyDescent="0.25">
      <c r="A552" t="s">
        <v>552</v>
      </c>
      <c r="B552">
        <v>47472</v>
      </c>
      <c r="C552">
        <v>48</v>
      </c>
      <c r="D552">
        <v>4.7300000000000004</v>
      </c>
      <c r="E552">
        <v>227</v>
      </c>
      <c r="F552">
        <v>149.69</v>
      </c>
      <c r="G552">
        <v>0</v>
      </c>
      <c r="H552">
        <v>0</v>
      </c>
      <c r="I552">
        <v>1.3299999999999999E-2</v>
      </c>
      <c r="J552">
        <v>0</v>
      </c>
      <c r="K552">
        <v>0.06</v>
      </c>
      <c r="L552">
        <v>0.9</v>
      </c>
      <c r="M552">
        <v>2.6700000000000002E-2</v>
      </c>
      <c r="N552">
        <v>0.36930000000000002</v>
      </c>
      <c r="O552">
        <v>0</v>
      </c>
      <c r="P552">
        <v>0.14030000000000001</v>
      </c>
      <c r="Q552" s="1">
        <v>40512.68</v>
      </c>
      <c r="R552">
        <v>0.55000000000000004</v>
      </c>
      <c r="S552">
        <v>0.1</v>
      </c>
      <c r="T552">
        <v>0.35</v>
      </c>
      <c r="U552">
        <v>4</v>
      </c>
      <c r="V552" s="1">
        <v>59437.78</v>
      </c>
      <c r="W552">
        <v>56.58</v>
      </c>
      <c r="X552" s="1">
        <v>227013.52</v>
      </c>
      <c r="Y552">
        <v>0.93720000000000003</v>
      </c>
      <c r="Z552">
        <v>1.7999999999999999E-2</v>
      </c>
      <c r="AA552">
        <v>4.48E-2</v>
      </c>
      <c r="AB552">
        <v>6.2799999999999995E-2</v>
      </c>
      <c r="AC552">
        <v>227.01</v>
      </c>
      <c r="AD552" s="1">
        <v>6417.02</v>
      </c>
      <c r="AE552">
        <v>793.27</v>
      </c>
      <c r="AF552" s="1">
        <v>229198.05</v>
      </c>
      <c r="AG552">
        <v>507</v>
      </c>
      <c r="AH552" s="1">
        <v>42812</v>
      </c>
      <c r="AI552" s="1">
        <v>61594</v>
      </c>
      <c r="AJ552">
        <v>37.31</v>
      </c>
      <c r="AK552">
        <v>27.87</v>
      </c>
      <c r="AL552">
        <v>26.45</v>
      </c>
      <c r="AM552">
        <v>6</v>
      </c>
      <c r="AN552" s="1">
        <v>2078.73</v>
      </c>
      <c r="AO552">
        <v>1.5430999999999999</v>
      </c>
      <c r="AP552" s="1">
        <v>2779.22</v>
      </c>
      <c r="AQ552" s="1">
        <v>9267.7999999999993</v>
      </c>
      <c r="AR552" s="1">
        <v>9829.49</v>
      </c>
      <c r="AS552" s="1">
        <v>1182.6199999999999</v>
      </c>
      <c r="AT552">
        <v>856.45</v>
      </c>
      <c r="AU552" s="1">
        <v>23915.58</v>
      </c>
      <c r="AV552" s="1">
        <v>12647.59</v>
      </c>
      <c r="AW552">
        <v>0.45600000000000002</v>
      </c>
      <c r="AX552" s="1">
        <v>11731.32</v>
      </c>
      <c r="AY552">
        <v>0.4229</v>
      </c>
      <c r="AZ552" s="1">
        <v>2066.35</v>
      </c>
      <c r="BA552">
        <v>7.4499999999999997E-2</v>
      </c>
      <c r="BB552" s="1">
        <v>1292.23</v>
      </c>
      <c r="BC552">
        <v>4.6600000000000003E-2</v>
      </c>
      <c r="BD552" s="1">
        <v>27737.49</v>
      </c>
      <c r="BE552" s="1">
        <v>4694.2299999999996</v>
      </c>
      <c r="BF552">
        <v>1.0979000000000001</v>
      </c>
      <c r="BG552">
        <v>0.49880000000000002</v>
      </c>
      <c r="BH552">
        <v>0.2326</v>
      </c>
      <c r="BI552">
        <v>0.20280000000000001</v>
      </c>
      <c r="BJ552">
        <v>3.3700000000000001E-2</v>
      </c>
      <c r="BK552">
        <v>3.2099999999999997E-2</v>
      </c>
    </row>
    <row r="553" spans="1:63" x14ac:dyDescent="0.25">
      <c r="A553" t="s">
        <v>553</v>
      </c>
      <c r="B553">
        <v>46821</v>
      </c>
      <c r="C553">
        <v>30</v>
      </c>
      <c r="D553">
        <v>59.13</v>
      </c>
      <c r="E553" s="1">
        <v>1773.77</v>
      </c>
      <c r="F553" s="1">
        <v>1678.01</v>
      </c>
      <c r="G553">
        <v>4.1999999999999997E-3</v>
      </c>
      <c r="H553">
        <v>5.9999999999999995E-4</v>
      </c>
      <c r="I553">
        <v>4.1999999999999997E-3</v>
      </c>
      <c r="J553">
        <v>1.1999999999999999E-3</v>
      </c>
      <c r="K553">
        <v>6.08E-2</v>
      </c>
      <c r="L553">
        <v>0.89039999999999997</v>
      </c>
      <c r="M553">
        <v>3.8699999999999998E-2</v>
      </c>
      <c r="N553">
        <v>0.3977</v>
      </c>
      <c r="O553">
        <v>0</v>
      </c>
      <c r="P553">
        <v>0.14660000000000001</v>
      </c>
      <c r="Q553" s="1">
        <v>69693.78</v>
      </c>
      <c r="R553">
        <v>7.6200000000000004E-2</v>
      </c>
      <c r="S553">
        <v>0.1333</v>
      </c>
      <c r="T553">
        <v>0.79049999999999998</v>
      </c>
      <c r="U553">
        <v>17</v>
      </c>
      <c r="V553" s="1">
        <v>70882.41</v>
      </c>
      <c r="W553">
        <v>100.92</v>
      </c>
      <c r="X553" s="1">
        <v>277455.34999999998</v>
      </c>
      <c r="Y553">
        <v>0.75149999999999995</v>
      </c>
      <c r="Z553">
        <v>0.1278</v>
      </c>
      <c r="AA553">
        <v>0.1207</v>
      </c>
      <c r="AB553">
        <v>0.2485</v>
      </c>
      <c r="AC553">
        <v>277.45999999999998</v>
      </c>
      <c r="AD553" s="1">
        <v>10838.15</v>
      </c>
      <c r="AE553">
        <v>881.05</v>
      </c>
      <c r="AF553" s="1">
        <v>258129.64</v>
      </c>
      <c r="AG553">
        <v>543</v>
      </c>
      <c r="AH553" s="1">
        <v>34846</v>
      </c>
      <c r="AI553" s="1">
        <v>59952</v>
      </c>
      <c r="AJ553">
        <v>70.599999999999994</v>
      </c>
      <c r="AK553">
        <v>31.6</v>
      </c>
      <c r="AL553">
        <v>53.16</v>
      </c>
      <c r="AM553">
        <v>3.9</v>
      </c>
      <c r="AN553">
        <v>0</v>
      </c>
      <c r="AO553">
        <v>1.2818000000000001</v>
      </c>
      <c r="AP553" s="1">
        <v>1653.56</v>
      </c>
      <c r="AQ553" s="1">
        <v>2169.63</v>
      </c>
      <c r="AR553" s="1">
        <v>7151.68</v>
      </c>
      <c r="AS553" s="1">
        <v>1162.81</v>
      </c>
      <c r="AT553" s="1">
        <v>1033.6600000000001</v>
      </c>
      <c r="AU553" s="1">
        <v>13171.35</v>
      </c>
      <c r="AV553" s="1">
        <v>4091.29</v>
      </c>
      <c r="AW553">
        <v>0.24740000000000001</v>
      </c>
      <c r="AX553" s="1">
        <v>9810.2999999999993</v>
      </c>
      <c r="AY553">
        <v>0.59319999999999995</v>
      </c>
      <c r="AZ553" s="1">
        <v>1162.05</v>
      </c>
      <c r="BA553">
        <v>7.0300000000000001E-2</v>
      </c>
      <c r="BB553" s="1">
        <v>1473.94</v>
      </c>
      <c r="BC553">
        <v>8.9099999999999999E-2</v>
      </c>
      <c r="BD553" s="1">
        <v>16537.580000000002</v>
      </c>
      <c r="BE553" s="1">
        <v>2417.33</v>
      </c>
      <c r="BF553">
        <v>0.47210000000000002</v>
      </c>
      <c r="BG553">
        <v>0.56189999999999996</v>
      </c>
      <c r="BH553">
        <v>0.219</v>
      </c>
      <c r="BI553">
        <v>0.15340000000000001</v>
      </c>
      <c r="BJ553">
        <v>3.4000000000000002E-2</v>
      </c>
      <c r="BK553">
        <v>3.1699999999999999E-2</v>
      </c>
    </row>
    <row r="554" spans="1:63" x14ac:dyDescent="0.25">
      <c r="A554" t="s">
        <v>554</v>
      </c>
      <c r="B554">
        <v>45633</v>
      </c>
      <c r="C554">
        <v>76</v>
      </c>
      <c r="D554">
        <v>17.100000000000001</v>
      </c>
      <c r="E554" s="1">
        <v>1299.6600000000001</v>
      </c>
      <c r="F554" s="1">
        <v>1253.69</v>
      </c>
      <c r="G554">
        <v>8.0000000000000004E-4</v>
      </c>
      <c r="H554">
        <v>0</v>
      </c>
      <c r="I554">
        <v>3.2000000000000002E-3</v>
      </c>
      <c r="J554">
        <v>1.6000000000000001E-3</v>
      </c>
      <c r="K554">
        <v>4.7999999999999996E-3</v>
      </c>
      <c r="L554">
        <v>0.97929999999999995</v>
      </c>
      <c r="M554">
        <v>1.04E-2</v>
      </c>
      <c r="N554">
        <v>0.1268</v>
      </c>
      <c r="O554">
        <v>1.6000000000000001E-3</v>
      </c>
      <c r="P554">
        <v>6.8000000000000005E-2</v>
      </c>
      <c r="Q554" s="1">
        <v>70210.720000000001</v>
      </c>
      <c r="R554">
        <v>7.6899999999999996E-2</v>
      </c>
      <c r="S554">
        <v>0.15379999999999999</v>
      </c>
      <c r="T554">
        <v>0.76919999999999999</v>
      </c>
      <c r="U554">
        <v>15</v>
      </c>
      <c r="V554" s="1">
        <v>58855.87</v>
      </c>
      <c r="W554">
        <v>85.61</v>
      </c>
      <c r="X554" s="1">
        <v>152504.22</v>
      </c>
      <c r="Y554">
        <v>0.87309999999999999</v>
      </c>
      <c r="Z554">
        <v>0.1137</v>
      </c>
      <c r="AA554">
        <v>1.32E-2</v>
      </c>
      <c r="AB554">
        <v>0.12690000000000001</v>
      </c>
      <c r="AC554">
        <v>152.5</v>
      </c>
      <c r="AD554" s="1">
        <v>3444.1</v>
      </c>
      <c r="AE554">
        <v>418.09</v>
      </c>
      <c r="AF554" s="1">
        <v>138021.49</v>
      </c>
      <c r="AG554">
        <v>204</v>
      </c>
      <c r="AH554" s="1">
        <v>41273</v>
      </c>
      <c r="AI554" s="1">
        <v>68397</v>
      </c>
      <c r="AJ554">
        <v>40.18</v>
      </c>
      <c r="AK554">
        <v>22.1</v>
      </c>
      <c r="AL554">
        <v>24.23</v>
      </c>
      <c r="AM554">
        <v>4.8</v>
      </c>
      <c r="AN554" s="1">
        <v>1681.84</v>
      </c>
      <c r="AO554">
        <v>1.1456999999999999</v>
      </c>
      <c r="AP554" s="1">
        <v>1519.49</v>
      </c>
      <c r="AQ554" s="1">
        <v>2011.66</v>
      </c>
      <c r="AR554" s="1">
        <v>7293.61</v>
      </c>
      <c r="AS554">
        <v>374.03</v>
      </c>
      <c r="AT554">
        <v>153.68</v>
      </c>
      <c r="AU554" s="1">
        <v>11352.46</v>
      </c>
      <c r="AV554" s="1">
        <v>7260.69</v>
      </c>
      <c r="AW554">
        <v>0.53320000000000001</v>
      </c>
      <c r="AX554" s="1">
        <v>4628.3100000000004</v>
      </c>
      <c r="AY554">
        <v>0.33989999999999998</v>
      </c>
      <c r="AZ554">
        <v>904.21</v>
      </c>
      <c r="BA554">
        <v>6.6400000000000001E-2</v>
      </c>
      <c r="BB554">
        <v>822.87</v>
      </c>
      <c r="BC554">
        <v>6.0400000000000002E-2</v>
      </c>
      <c r="BD554" s="1">
        <v>13616.08</v>
      </c>
      <c r="BE554" s="1">
        <v>6420.43</v>
      </c>
      <c r="BF554">
        <v>1.7781</v>
      </c>
      <c r="BG554">
        <v>0.57950000000000002</v>
      </c>
      <c r="BH554">
        <v>0.25040000000000001</v>
      </c>
      <c r="BI554">
        <v>0.13100000000000001</v>
      </c>
      <c r="BJ554">
        <v>2.7799999999999998E-2</v>
      </c>
      <c r="BK554">
        <v>1.12E-2</v>
      </c>
    </row>
    <row r="555" spans="1:63" x14ac:dyDescent="0.25">
      <c r="A555" t="s">
        <v>555</v>
      </c>
      <c r="B555">
        <v>50393</v>
      </c>
      <c r="C555">
        <v>416</v>
      </c>
      <c r="D555">
        <v>4.66</v>
      </c>
      <c r="E555" s="1">
        <v>1938.26</v>
      </c>
      <c r="F555" s="1">
        <v>1800.92</v>
      </c>
      <c r="G555">
        <v>1.1000000000000001E-3</v>
      </c>
      <c r="H555">
        <v>0</v>
      </c>
      <c r="I555">
        <v>2.8E-3</v>
      </c>
      <c r="J555">
        <v>1.6999999999999999E-3</v>
      </c>
      <c r="K555">
        <v>6.1000000000000004E-3</v>
      </c>
      <c r="L555">
        <v>0.96609999999999996</v>
      </c>
      <c r="M555">
        <v>2.2200000000000001E-2</v>
      </c>
      <c r="N555">
        <v>0.99450000000000005</v>
      </c>
      <c r="O555">
        <v>1.1000000000000001E-3</v>
      </c>
      <c r="P555">
        <v>0.1918</v>
      </c>
      <c r="Q555" s="1">
        <v>60249.03</v>
      </c>
      <c r="R555">
        <v>0.13700000000000001</v>
      </c>
      <c r="S555">
        <v>0.22600000000000001</v>
      </c>
      <c r="T555">
        <v>0.63700000000000001</v>
      </c>
      <c r="U555">
        <v>16</v>
      </c>
      <c r="V555" s="1">
        <v>84942.06</v>
      </c>
      <c r="W555">
        <v>116.97</v>
      </c>
      <c r="X555" s="1">
        <v>203581.86</v>
      </c>
      <c r="Y555">
        <v>0.44109999999999999</v>
      </c>
      <c r="Z555">
        <v>3.3799999999999997E-2</v>
      </c>
      <c r="AA555">
        <v>0.52510000000000001</v>
      </c>
      <c r="AB555">
        <v>0.55889999999999995</v>
      </c>
      <c r="AC555">
        <v>203.58</v>
      </c>
      <c r="AD555" s="1">
        <v>4214.1400000000003</v>
      </c>
      <c r="AE555">
        <v>285.83</v>
      </c>
      <c r="AF555" s="1">
        <v>158776.23000000001</v>
      </c>
      <c r="AG555">
        <v>290</v>
      </c>
      <c r="AH555" s="1">
        <v>32336</v>
      </c>
      <c r="AI555" s="1">
        <v>46144</v>
      </c>
      <c r="AJ555">
        <v>20.7</v>
      </c>
      <c r="AK555">
        <v>20.7</v>
      </c>
      <c r="AL555">
        <v>20.7</v>
      </c>
      <c r="AM555">
        <v>3.2</v>
      </c>
      <c r="AN555">
        <v>0</v>
      </c>
      <c r="AO555">
        <v>0.79390000000000005</v>
      </c>
      <c r="AP555" s="1">
        <v>1903.26</v>
      </c>
      <c r="AQ555" s="1">
        <v>3364.05</v>
      </c>
      <c r="AR555" s="1">
        <v>8389.02</v>
      </c>
      <c r="AS555" s="1">
        <v>1160.03</v>
      </c>
      <c r="AT555">
        <v>633.38</v>
      </c>
      <c r="AU555" s="1">
        <v>15449.74</v>
      </c>
      <c r="AV555" s="1">
        <v>10903.15</v>
      </c>
      <c r="AW555">
        <v>0.60970000000000002</v>
      </c>
      <c r="AX555" s="1">
        <v>3894.05</v>
      </c>
      <c r="AY555">
        <v>0.21779999999999999</v>
      </c>
      <c r="AZ555">
        <v>737.09</v>
      </c>
      <c r="BA555">
        <v>4.1200000000000001E-2</v>
      </c>
      <c r="BB555" s="1">
        <v>2347.1</v>
      </c>
      <c r="BC555">
        <v>0.1313</v>
      </c>
      <c r="BD555" s="1">
        <v>17881.39</v>
      </c>
      <c r="BE555" s="1">
        <v>9208.34</v>
      </c>
      <c r="BF555">
        <v>4.2484000000000002</v>
      </c>
      <c r="BG555">
        <v>0.53890000000000005</v>
      </c>
      <c r="BH555">
        <v>0.31269999999999998</v>
      </c>
      <c r="BI555">
        <v>8.8499999999999995E-2</v>
      </c>
      <c r="BJ555">
        <v>3.4200000000000001E-2</v>
      </c>
      <c r="BK555">
        <v>2.5700000000000001E-2</v>
      </c>
    </row>
    <row r="556" spans="1:63" x14ac:dyDescent="0.25">
      <c r="A556" t="s">
        <v>556</v>
      </c>
      <c r="B556">
        <v>44974</v>
      </c>
      <c r="C556">
        <v>32</v>
      </c>
      <c r="D556">
        <v>138.47</v>
      </c>
      <c r="E556" s="1">
        <v>4430.92</v>
      </c>
      <c r="F556" s="1">
        <v>4397.21</v>
      </c>
      <c r="G556">
        <v>9.5999999999999992E-3</v>
      </c>
      <c r="H556">
        <v>6.9999999999999999E-4</v>
      </c>
      <c r="I556">
        <v>8.3999999999999995E-3</v>
      </c>
      <c r="J556">
        <v>1.6000000000000001E-3</v>
      </c>
      <c r="K556">
        <v>2.7300000000000001E-2</v>
      </c>
      <c r="L556">
        <v>0.92290000000000005</v>
      </c>
      <c r="M556">
        <v>2.9600000000000001E-2</v>
      </c>
      <c r="N556">
        <v>0.1825</v>
      </c>
      <c r="O556">
        <v>3.8999999999999998E-3</v>
      </c>
      <c r="P556">
        <v>0.14050000000000001</v>
      </c>
      <c r="Q556" s="1">
        <v>74955.47</v>
      </c>
      <c r="R556">
        <v>0.1525</v>
      </c>
      <c r="S556">
        <v>0.18790000000000001</v>
      </c>
      <c r="T556">
        <v>0.65959999999999996</v>
      </c>
      <c r="U556">
        <v>23</v>
      </c>
      <c r="V556" s="1">
        <v>107686.86</v>
      </c>
      <c r="W556">
        <v>192.23</v>
      </c>
      <c r="X556" s="1">
        <v>197900.48</v>
      </c>
      <c r="Y556">
        <v>0.70040000000000002</v>
      </c>
      <c r="Z556">
        <v>0.18659999999999999</v>
      </c>
      <c r="AA556">
        <v>0.113</v>
      </c>
      <c r="AB556">
        <v>0.29959999999999998</v>
      </c>
      <c r="AC556">
        <v>197.9</v>
      </c>
      <c r="AD556" s="1">
        <v>6564.57</v>
      </c>
      <c r="AE556">
        <v>754.03</v>
      </c>
      <c r="AF556" s="1">
        <v>164931.75</v>
      </c>
      <c r="AG556">
        <v>325</v>
      </c>
      <c r="AH556" s="1">
        <v>42091</v>
      </c>
      <c r="AI556" s="1">
        <v>71370</v>
      </c>
      <c r="AJ556">
        <v>68.3</v>
      </c>
      <c r="AK556">
        <v>27.72</v>
      </c>
      <c r="AL556">
        <v>32.35</v>
      </c>
      <c r="AM556">
        <v>5.0999999999999996</v>
      </c>
      <c r="AN556">
        <v>0</v>
      </c>
      <c r="AO556">
        <v>0.63429999999999997</v>
      </c>
      <c r="AP556" s="1">
        <v>1387.62</v>
      </c>
      <c r="AQ556" s="1">
        <v>1806.6</v>
      </c>
      <c r="AR556" s="1">
        <v>7160.72</v>
      </c>
      <c r="AS556" s="1">
        <v>1101.6600000000001</v>
      </c>
      <c r="AT556">
        <v>148.21</v>
      </c>
      <c r="AU556" s="1">
        <v>11604.82</v>
      </c>
      <c r="AV556" s="1">
        <v>5028.59</v>
      </c>
      <c r="AW556">
        <v>0.40510000000000002</v>
      </c>
      <c r="AX556" s="1">
        <v>5804.35</v>
      </c>
      <c r="AY556">
        <v>0.46760000000000002</v>
      </c>
      <c r="AZ556">
        <v>752.86</v>
      </c>
      <c r="BA556">
        <v>6.0600000000000001E-2</v>
      </c>
      <c r="BB556">
        <v>827.57</v>
      </c>
      <c r="BC556">
        <v>6.6699999999999995E-2</v>
      </c>
      <c r="BD556" s="1">
        <v>12413.37</v>
      </c>
      <c r="BE556" s="1">
        <v>4065.91</v>
      </c>
      <c r="BF556">
        <v>0.81989999999999996</v>
      </c>
      <c r="BG556">
        <v>0.62780000000000002</v>
      </c>
      <c r="BH556">
        <v>0.2019</v>
      </c>
      <c r="BI556">
        <v>0.13420000000000001</v>
      </c>
      <c r="BJ556">
        <v>2.5700000000000001E-2</v>
      </c>
      <c r="BK556">
        <v>1.04E-2</v>
      </c>
    </row>
    <row r="557" spans="1:63" x14ac:dyDescent="0.25">
      <c r="A557" t="s">
        <v>557</v>
      </c>
      <c r="B557">
        <v>46904</v>
      </c>
      <c r="C557">
        <v>26</v>
      </c>
      <c r="D557">
        <v>20.059999999999999</v>
      </c>
      <c r="E557">
        <v>521.45000000000005</v>
      </c>
      <c r="F557">
        <v>466.9</v>
      </c>
      <c r="G557">
        <v>8.6E-3</v>
      </c>
      <c r="H557">
        <v>0</v>
      </c>
      <c r="I557">
        <v>1.29E-2</v>
      </c>
      <c r="J557">
        <v>0</v>
      </c>
      <c r="K557">
        <v>2.0999999999999999E-3</v>
      </c>
      <c r="L557">
        <v>0.94640000000000002</v>
      </c>
      <c r="M557">
        <v>0.03</v>
      </c>
      <c r="N557">
        <v>0.41889999999999999</v>
      </c>
      <c r="O557">
        <v>2.0999999999999999E-3</v>
      </c>
      <c r="P557">
        <v>0.20569999999999999</v>
      </c>
      <c r="Q557" s="1">
        <v>61527.22</v>
      </c>
      <c r="R557">
        <v>0.33329999999999999</v>
      </c>
      <c r="S557">
        <v>0.17649999999999999</v>
      </c>
      <c r="T557">
        <v>0.49020000000000002</v>
      </c>
      <c r="U557">
        <v>10</v>
      </c>
      <c r="V557" s="1">
        <v>75990.600000000006</v>
      </c>
      <c r="W557">
        <v>51.01</v>
      </c>
      <c r="X557" s="1">
        <v>369503.86</v>
      </c>
      <c r="Y557">
        <v>0.82640000000000002</v>
      </c>
      <c r="Z557">
        <v>3.7499999999999999E-2</v>
      </c>
      <c r="AA557">
        <v>0.13600000000000001</v>
      </c>
      <c r="AB557">
        <v>0.1736</v>
      </c>
      <c r="AC557">
        <v>369.5</v>
      </c>
      <c r="AD557" s="1">
        <v>10966.87</v>
      </c>
      <c r="AE557">
        <v>884.34</v>
      </c>
      <c r="AF557" s="1">
        <v>317688.88</v>
      </c>
      <c r="AG557">
        <v>581</v>
      </c>
      <c r="AH557" s="1">
        <v>37877</v>
      </c>
      <c r="AI557" s="1">
        <v>79463</v>
      </c>
      <c r="AJ557">
        <v>36.5</v>
      </c>
      <c r="AK557">
        <v>28.61</v>
      </c>
      <c r="AL557">
        <v>28.6</v>
      </c>
      <c r="AM557">
        <v>4.8</v>
      </c>
      <c r="AN557" s="1">
        <v>3278.5</v>
      </c>
      <c r="AO557">
        <v>1.8130999999999999</v>
      </c>
      <c r="AP557" s="1">
        <v>3077.68</v>
      </c>
      <c r="AQ557" s="1">
        <v>2664.62</v>
      </c>
      <c r="AR557" s="1">
        <v>8819.2900000000009</v>
      </c>
      <c r="AS557" s="1">
        <v>1140.93</v>
      </c>
      <c r="AT557">
        <v>230.62</v>
      </c>
      <c r="AU557" s="1">
        <v>15933.14</v>
      </c>
      <c r="AV557" s="1">
        <v>4635.6000000000004</v>
      </c>
      <c r="AW557">
        <v>0.21110000000000001</v>
      </c>
      <c r="AX557" s="1">
        <v>14603.45</v>
      </c>
      <c r="AY557">
        <v>0.66510000000000002</v>
      </c>
      <c r="AZ557" s="1">
        <v>1647.87</v>
      </c>
      <c r="BA557">
        <v>7.4999999999999997E-2</v>
      </c>
      <c r="BB557" s="1">
        <v>1071.0899999999999</v>
      </c>
      <c r="BC557">
        <v>4.8800000000000003E-2</v>
      </c>
      <c r="BD557" s="1">
        <v>21958.01</v>
      </c>
      <c r="BE557" s="1">
        <v>2449.91</v>
      </c>
      <c r="BF557">
        <v>0.29609999999999997</v>
      </c>
      <c r="BG557">
        <v>0.48430000000000001</v>
      </c>
      <c r="BH557">
        <v>0.23530000000000001</v>
      </c>
      <c r="BI557">
        <v>0.22520000000000001</v>
      </c>
      <c r="BJ557">
        <v>2.12E-2</v>
      </c>
      <c r="BK557">
        <v>3.4099999999999998E-2</v>
      </c>
    </row>
    <row r="558" spans="1:63" x14ac:dyDescent="0.25">
      <c r="A558" t="s">
        <v>558</v>
      </c>
      <c r="B558">
        <v>44982</v>
      </c>
      <c r="C558">
        <v>148</v>
      </c>
      <c r="D558">
        <v>21.24</v>
      </c>
      <c r="E558" s="1">
        <v>3143.27</v>
      </c>
      <c r="F558" s="1">
        <v>2978.12</v>
      </c>
      <c r="G558">
        <v>2.3999999999999998E-3</v>
      </c>
      <c r="H558">
        <v>1.2999999999999999E-3</v>
      </c>
      <c r="I558">
        <v>4.0000000000000001E-3</v>
      </c>
      <c r="J558">
        <v>1E-3</v>
      </c>
      <c r="K558">
        <v>2.12E-2</v>
      </c>
      <c r="L558">
        <v>0.94789999999999996</v>
      </c>
      <c r="M558">
        <v>2.2200000000000001E-2</v>
      </c>
      <c r="N558">
        <v>0.30520000000000003</v>
      </c>
      <c r="O558">
        <v>1.2999999999999999E-3</v>
      </c>
      <c r="P558">
        <v>0.13800000000000001</v>
      </c>
      <c r="Q558" s="1">
        <v>63263.13</v>
      </c>
      <c r="R558">
        <v>0.23599999999999999</v>
      </c>
      <c r="S558">
        <v>0.2303</v>
      </c>
      <c r="T558">
        <v>0.53369999999999995</v>
      </c>
      <c r="U558">
        <v>20</v>
      </c>
      <c r="V558" s="1">
        <v>79736.899999999994</v>
      </c>
      <c r="W558">
        <v>152.13999999999999</v>
      </c>
      <c r="X558" s="1">
        <v>140223.28</v>
      </c>
      <c r="Y558">
        <v>0.82220000000000004</v>
      </c>
      <c r="Z558">
        <v>0.1366</v>
      </c>
      <c r="AA558">
        <v>4.1200000000000001E-2</v>
      </c>
      <c r="AB558">
        <v>0.17780000000000001</v>
      </c>
      <c r="AC558">
        <v>140.22</v>
      </c>
      <c r="AD558" s="1">
        <v>3087.54</v>
      </c>
      <c r="AE558">
        <v>395.36</v>
      </c>
      <c r="AF558" s="1">
        <v>132874.15</v>
      </c>
      <c r="AG558">
        <v>175</v>
      </c>
      <c r="AH558" s="1">
        <v>37231</v>
      </c>
      <c r="AI558" s="1">
        <v>55217</v>
      </c>
      <c r="AJ558">
        <v>27.2</v>
      </c>
      <c r="AK558">
        <v>21.7</v>
      </c>
      <c r="AL558">
        <v>22.37</v>
      </c>
      <c r="AM558">
        <v>4.55</v>
      </c>
      <c r="AN558">
        <v>764.54</v>
      </c>
      <c r="AO558">
        <v>0.84919999999999995</v>
      </c>
      <c r="AP558" s="1">
        <v>1166.94</v>
      </c>
      <c r="AQ558" s="1">
        <v>1985.22</v>
      </c>
      <c r="AR558" s="1">
        <v>6292.76</v>
      </c>
      <c r="AS558">
        <v>695.78</v>
      </c>
      <c r="AT558">
        <v>266.04000000000002</v>
      </c>
      <c r="AU558" s="1">
        <v>10406.74</v>
      </c>
      <c r="AV558" s="1">
        <v>6582.69</v>
      </c>
      <c r="AW558">
        <v>0.54949999999999999</v>
      </c>
      <c r="AX558" s="1">
        <v>3433.15</v>
      </c>
      <c r="AY558">
        <v>0.28660000000000002</v>
      </c>
      <c r="AZ558">
        <v>915.44</v>
      </c>
      <c r="BA558">
        <v>7.6399999999999996E-2</v>
      </c>
      <c r="BB558" s="1">
        <v>1047.98</v>
      </c>
      <c r="BC558">
        <v>8.7499999999999994E-2</v>
      </c>
      <c r="BD558" s="1">
        <v>11979.26</v>
      </c>
      <c r="BE558" s="1">
        <v>5170.41</v>
      </c>
      <c r="BF558">
        <v>1.5835999999999999</v>
      </c>
      <c r="BG558">
        <v>0.57110000000000005</v>
      </c>
      <c r="BH558">
        <v>0.21970000000000001</v>
      </c>
      <c r="BI558">
        <v>0.15970000000000001</v>
      </c>
      <c r="BJ558">
        <v>3.7999999999999999E-2</v>
      </c>
      <c r="BK558">
        <v>1.15E-2</v>
      </c>
    </row>
    <row r="559" spans="1:63" x14ac:dyDescent="0.25">
      <c r="A559" t="s">
        <v>559</v>
      </c>
      <c r="B559">
        <v>44990</v>
      </c>
      <c r="C559">
        <v>16</v>
      </c>
      <c r="D559">
        <v>361.76</v>
      </c>
      <c r="E559" s="1">
        <v>5788.23</v>
      </c>
      <c r="F559" s="1">
        <v>4477.97</v>
      </c>
      <c r="G559">
        <v>1.6000000000000001E-3</v>
      </c>
      <c r="H559">
        <v>0</v>
      </c>
      <c r="I559">
        <v>0.40620000000000001</v>
      </c>
      <c r="J559">
        <v>8.9999999999999998E-4</v>
      </c>
      <c r="K559">
        <v>4.3499999999999997E-2</v>
      </c>
      <c r="L559">
        <v>0.39479999999999998</v>
      </c>
      <c r="M559">
        <v>0.153</v>
      </c>
      <c r="N559">
        <v>0.99650000000000005</v>
      </c>
      <c r="O559">
        <v>6.8999999999999999E-3</v>
      </c>
      <c r="P559">
        <v>0.18229999999999999</v>
      </c>
      <c r="Q559" s="1">
        <v>59681.51</v>
      </c>
      <c r="R559">
        <v>0.1585</v>
      </c>
      <c r="S559">
        <v>0.2213</v>
      </c>
      <c r="T559">
        <v>0.62019999999999997</v>
      </c>
      <c r="U559">
        <v>48</v>
      </c>
      <c r="V559" s="1">
        <v>95768.08</v>
      </c>
      <c r="W559">
        <v>119.02</v>
      </c>
      <c r="X559" s="1">
        <v>53375.56</v>
      </c>
      <c r="Y559">
        <v>0.62949999999999995</v>
      </c>
      <c r="Z559">
        <v>0.25890000000000002</v>
      </c>
      <c r="AA559">
        <v>0.1115</v>
      </c>
      <c r="AB559">
        <v>0.3705</v>
      </c>
      <c r="AC559">
        <v>53.38</v>
      </c>
      <c r="AD559" s="1">
        <v>2740.66</v>
      </c>
      <c r="AE559">
        <v>392.82</v>
      </c>
      <c r="AF559" s="1">
        <v>40743.21</v>
      </c>
      <c r="AG559">
        <v>3</v>
      </c>
      <c r="AH559" s="1">
        <v>22531</v>
      </c>
      <c r="AI559" s="1">
        <v>31694</v>
      </c>
      <c r="AJ559">
        <v>60.6</v>
      </c>
      <c r="AK559">
        <v>49.81</v>
      </c>
      <c r="AL559">
        <v>51.09</v>
      </c>
      <c r="AM559">
        <v>4.7</v>
      </c>
      <c r="AN559">
        <v>0</v>
      </c>
      <c r="AO559">
        <v>1.3546</v>
      </c>
      <c r="AP559" s="1">
        <v>2485.5500000000002</v>
      </c>
      <c r="AQ559" s="1">
        <v>4136.46</v>
      </c>
      <c r="AR559" s="1">
        <v>7990.37</v>
      </c>
      <c r="AS559">
        <v>854.69</v>
      </c>
      <c r="AT559">
        <v>711.38</v>
      </c>
      <c r="AU559" s="1">
        <v>16178.45</v>
      </c>
      <c r="AV559" s="1">
        <v>13898.13</v>
      </c>
      <c r="AW559">
        <v>0.67190000000000005</v>
      </c>
      <c r="AX559" s="1">
        <v>2968.36</v>
      </c>
      <c r="AY559">
        <v>0.14349999999999999</v>
      </c>
      <c r="AZ559">
        <v>764.28</v>
      </c>
      <c r="BA559">
        <v>3.6999999999999998E-2</v>
      </c>
      <c r="BB559" s="1">
        <v>3053.09</v>
      </c>
      <c r="BC559">
        <v>0.14760000000000001</v>
      </c>
      <c r="BD559" s="1">
        <v>20683.86</v>
      </c>
      <c r="BE559" s="1">
        <v>8134.6</v>
      </c>
      <c r="BF559">
        <v>6.1516999999999999</v>
      </c>
      <c r="BG559">
        <v>0.59840000000000004</v>
      </c>
      <c r="BH559">
        <v>0.21049999999999999</v>
      </c>
      <c r="BI559">
        <v>0.16009999999999999</v>
      </c>
      <c r="BJ559">
        <v>1.8200000000000001E-2</v>
      </c>
      <c r="BK559">
        <v>1.2699999999999999E-2</v>
      </c>
    </row>
    <row r="560" spans="1:63" x14ac:dyDescent="0.25">
      <c r="A560" t="s">
        <v>560</v>
      </c>
      <c r="B560">
        <v>50500</v>
      </c>
      <c r="C560">
        <v>196</v>
      </c>
      <c r="D560">
        <v>10.77</v>
      </c>
      <c r="E560" s="1">
        <v>2110.7399999999998</v>
      </c>
      <c r="F560" s="1">
        <v>2008.36</v>
      </c>
      <c r="G560">
        <v>3.5000000000000001E-3</v>
      </c>
      <c r="H560">
        <v>5.0000000000000001E-4</v>
      </c>
      <c r="I560">
        <v>8.0000000000000002E-3</v>
      </c>
      <c r="J560">
        <v>5.0000000000000001E-4</v>
      </c>
      <c r="K560">
        <v>1.49E-2</v>
      </c>
      <c r="L560">
        <v>0.94869999999999999</v>
      </c>
      <c r="M560">
        <v>2.3900000000000001E-2</v>
      </c>
      <c r="N560">
        <v>0.32840000000000003</v>
      </c>
      <c r="O560">
        <v>0</v>
      </c>
      <c r="P560">
        <v>0.1173</v>
      </c>
      <c r="Q560" s="1">
        <v>61066.98</v>
      </c>
      <c r="R560">
        <v>0.12820000000000001</v>
      </c>
      <c r="S560">
        <v>0.16239999999999999</v>
      </c>
      <c r="T560">
        <v>0.70940000000000003</v>
      </c>
      <c r="U560">
        <v>17</v>
      </c>
      <c r="V560" s="1">
        <v>74072.240000000005</v>
      </c>
      <c r="W560">
        <v>118.44</v>
      </c>
      <c r="X560" s="1">
        <v>164097.26</v>
      </c>
      <c r="Y560">
        <v>0.80449999999999999</v>
      </c>
      <c r="Z560">
        <v>8.3400000000000002E-2</v>
      </c>
      <c r="AA560">
        <v>0.11210000000000001</v>
      </c>
      <c r="AB560">
        <v>0.19550000000000001</v>
      </c>
      <c r="AC560">
        <v>164.1</v>
      </c>
      <c r="AD560" s="1">
        <v>4610.88</v>
      </c>
      <c r="AE560">
        <v>511.92</v>
      </c>
      <c r="AF560" s="1">
        <v>155764.37</v>
      </c>
      <c r="AG560">
        <v>278</v>
      </c>
      <c r="AH560" s="1">
        <v>38157</v>
      </c>
      <c r="AI560" s="1">
        <v>60119</v>
      </c>
      <c r="AJ560">
        <v>35.479999999999997</v>
      </c>
      <c r="AK560">
        <v>26.78</v>
      </c>
      <c r="AL560">
        <v>30.89</v>
      </c>
      <c r="AM560">
        <v>3.5</v>
      </c>
      <c r="AN560">
        <v>0</v>
      </c>
      <c r="AO560">
        <v>0.80369999999999997</v>
      </c>
      <c r="AP560" s="1">
        <v>1421.74</v>
      </c>
      <c r="AQ560" s="1">
        <v>2299.38</v>
      </c>
      <c r="AR560" s="1">
        <v>6935.34</v>
      </c>
      <c r="AS560">
        <v>496.22</v>
      </c>
      <c r="AT560">
        <v>292.64</v>
      </c>
      <c r="AU560" s="1">
        <v>11445.33</v>
      </c>
      <c r="AV560" s="1">
        <v>7318.25</v>
      </c>
      <c r="AW560">
        <v>0.48280000000000001</v>
      </c>
      <c r="AX560" s="1">
        <v>4207.57</v>
      </c>
      <c r="AY560">
        <v>0.27760000000000001</v>
      </c>
      <c r="AZ560" s="1">
        <v>2625.54</v>
      </c>
      <c r="BA560">
        <v>0.17319999999999999</v>
      </c>
      <c r="BB560" s="1">
        <v>1008.01</v>
      </c>
      <c r="BC560">
        <v>6.6500000000000004E-2</v>
      </c>
      <c r="BD560" s="1">
        <v>15159.37</v>
      </c>
      <c r="BE560" s="1">
        <v>6254.55</v>
      </c>
      <c r="BF560">
        <v>1.5668</v>
      </c>
      <c r="BG560">
        <v>0.49809999999999999</v>
      </c>
      <c r="BH560">
        <v>0.3085</v>
      </c>
      <c r="BI560">
        <v>0.1237</v>
      </c>
      <c r="BJ560">
        <v>5.2699999999999997E-2</v>
      </c>
      <c r="BK560">
        <v>1.7100000000000001E-2</v>
      </c>
    </row>
    <row r="561" spans="1:63" x14ac:dyDescent="0.25">
      <c r="A561" t="s">
        <v>561</v>
      </c>
      <c r="B561">
        <v>45005</v>
      </c>
      <c r="C561">
        <v>8</v>
      </c>
      <c r="D561">
        <v>263.81</v>
      </c>
      <c r="E561" s="1">
        <v>2110.5</v>
      </c>
      <c r="F561" s="1">
        <v>1598.98</v>
      </c>
      <c r="G561">
        <v>1.9E-3</v>
      </c>
      <c r="H561">
        <v>5.9999999999999995E-4</v>
      </c>
      <c r="I561">
        <v>0.94869999999999999</v>
      </c>
      <c r="J561">
        <v>0</v>
      </c>
      <c r="K561">
        <v>2.06E-2</v>
      </c>
      <c r="L561">
        <v>1.38E-2</v>
      </c>
      <c r="M561">
        <v>1.44E-2</v>
      </c>
      <c r="N561">
        <v>1</v>
      </c>
      <c r="O561">
        <v>9.7999999999999997E-3</v>
      </c>
      <c r="P561">
        <v>0.18909999999999999</v>
      </c>
      <c r="Q561" s="1">
        <v>62848.62</v>
      </c>
      <c r="R561">
        <v>0.22220000000000001</v>
      </c>
      <c r="S561">
        <v>0.375</v>
      </c>
      <c r="T561">
        <v>0.40279999999999999</v>
      </c>
      <c r="U561">
        <v>20</v>
      </c>
      <c r="V561" s="1">
        <v>87952.95</v>
      </c>
      <c r="W561">
        <v>105.53</v>
      </c>
      <c r="X561" s="1">
        <v>173645.63</v>
      </c>
      <c r="Y561">
        <v>0.25109999999999999</v>
      </c>
      <c r="Z561">
        <v>0.69979999999999998</v>
      </c>
      <c r="AA561">
        <v>4.9099999999999998E-2</v>
      </c>
      <c r="AB561">
        <v>0.74890000000000001</v>
      </c>
      <c r="AC561">
        <v>173.65</v>
      </c>
      <c r="AD561" s="1">
        <v>10436.39</v>
      </c>
      <c r="AE561">
        <v>585.94000000000005</v>
      </c>
      <c r="AF561" s="1">
        <v>152680.45000000001</v>
      </c>
      <c r="AG561">
        <v>263</v>
      </c>
      <c r="AH561" s="1">
        <v>27307</v>
      </c>
      <c r="AI561" s="1">
        <v>36637</v>
      </c>
      <c r="AJ561">
        <v>81.099999999999994</v>
      </c>
      <c r="AK561">
        <v>51.82</v>
      </c>
      <c r="AL561">
        <v>61.6</v>
      </c>
      <c r="AM561">
        <v>5.0999999999999996</v>
      </c>
      <c r="AN561">
        <v>0</v>
      </c>
      <c r="AO561">
        <v>1.0218</v>
      </c>
      <c r="AP561" s="1">
        <v>3994.82</v>
      </c>
      <c r="AQ561" s="1">
        <v>3574.58</v>
      </c>
      <c r="AR561" s="1">
        <v>11128.48</v>
      </c>
      <c r="AS561">
        <v>718.86</v>
      </c>
      <c r="AT561">
        <v>682.37</v>
      </c>
      <c r="AU561" s="1">
        <v>20099.11</v>
      </c>
      <c r="AV561" s="1">
        <v>8162.72</v>
      </c>
      <c r="AW561">
        <v>0.30520000000000003</v>
      </c>
      <c r="AX561" s="1">
        <v>12811.62</v>
      </c>
      <c r="AY561">
        <v>0.47889999999999999</v>
      </c>
      <c r="AZ561" s="1">
        <v>3417.56</v>
      </c>
      <c r="BA561">
        <v>0.1278</v>
      </c>
      <c r="BB561" s="1">
        <v>2357.84</v>
      </c>
      <c r="BC561">
        <v>8.8099999999999998E-2</v>
      </c>
      <c r="BD561" s="1">
        <v>26749.74</v>
      </c>
      <c r="BE561" s="1">
        <v>3490.25</v>
      </c>
      <c r="BF561">
        <v>1.9762999999999999</v>
      </c>
      <c r="BG561">
        <v>0.47220000000000001</v>
      </c>
      <c r="BH561">
        <v>0.24079999999999999</v>
      </c>
      <c r="BI561">
        <v>0.22720000000000001</v>
      </c>
      <c r="BJ561">
        <v>3.2000000000000001E-2</v>
      </c>
      <c r="BK561">
        <v>2.7699999999999999E-2</v>
      </c>
    </row>
    <row r="562" spans="1:63" x14ac:dyDescent="0.25">
      <c r="A562" t="s">
        <v>562</v>
      </c>
      <c r="B562">
        <v>45013</v>
      </c>
      <c r="C562">
        <v>5</v>
      </c>
      <c r="D562">
        <v>464.46</v>
      </c>
      <c r="E562" s="1">
        <v>2322.3000000000002</v>
      </c>
      <c r="F562" s="1">
        <v>2075.4899999999998</v>
      </c>
      <c r="G562">
        <v>1.2500000000000001E-2</v>
      </c>
      <c r="H562">
        <v>0</v>
      </c>
      <c r="I562">
        <v>2.75E-2</v>
      </c>
      <c r="J562">
        <v>0</v>
      </c>
      <c r="K562">
        <v>4.1399999999999999E-2</v>
      </c>
      <c r="L562">
        <v>0.85250000000000004</v>
      </c>
      <c r="M562">
        <v>6.6000000000000003E-2</v>
      </c>
      <c r="N562">
        <v>0.50980000000000003</v>
      </c>
      <c r="O562">
        <v>2.5999999999999999E-3</v>
      </c>
      <c r="P562">
        <v>0.18729999999999999</v>
      </c>
      <c r="Q562" s="1">
        <v>50994.18</v>
      </c>
      <c r="R562">
        <v>0.30919999999999997</v>
      </c>
      <c r="S562">
        <v>0.19739999999999999</v>
      </c>
      <c r="T562">
        <v>0.49340000000000001</v>
      </c>
      <c r="U562">
        <v>14</v>
      </c>
      <c r="V562" s="1">
        <v>84264.43</v>
      </c>
      <c r="W562">
        <v>161.93</v>
      </c>
      <c r="X562" s="1">
        <v>97465.55</v>
      </c>
      <c r="Y562">
        <v>0.71450000000000002</v>
      </c>
      <c r="Z562">
        <v>0.25130000000000002</v>
      </c>
      <c r="AA562">
        <v>3.4099999999999998E-2</v>
      </c>
      <c r="AB562">
        <v>0.28549999999999998</v>
      </c>
      <c r="AC562">
        <v>97.47</v>
      </c>
      <c r="AD562" s="1">
        <v>2262.5</v>
      </c>
      <c r="AE562">
        <v>322.48</v>
      </c>
      <c r="AF562" s="1">
        <v>86962.41</v>
      </c>
      <c r="AG562">
        <v>54</v>
      </c>
      <c r="AH562" s="1">
        <v>29484</v>
      </c>
      <c r="AI562" s="1">
        <v>43474</v>
      </c>
      <c r="AJ562">
        <v>39.049999999999997</v>
      </c>
      <c r="AK562">
        <v>22.46</v>
      </c>
      <c r="AL562">
        <v>23.22</v>
      </c>
      <c r="AM562">
        <v>2.7</v>
      </c>
      <c r="AN562">
        <v>66.89</v>
      </c>
      <c r="AO562">
        <v>0.73360000000000003</v>
      </c>
      <c r="AP562" s="1">
        <v>1451.66</v>
      </c>
      <c r="AQ562" s="1">
        <v>1779.33</v>
      </c>
      <c r="AR562" s="1">
        <v>6936.93</v>
      </c>
      <c r="AS562">
        <v>713.8</v>
      </c>
      <c r="AT562">
        <v>304.02999999999997</v>
      </c>
      <c r="AU562" s="1">
        <v>11185.75</v>
      </c>
      <c r="AV562" s="1">
        <v>8897.92</v>
      </c>
      <c r="AW562">
        <v>0.64929999999999999</v>
      </c>
      <c r="AX562" s="1">
        <v>2105.48</v>
      </c>
      <c r="AY562">
        <v>0.15359999999999999</v>
      </c>
      <c r="AZ562">
        <v>950.09</v>
      </c>
      <c r="BA562">
        <v>6.93E-2</v>
      </c>
      <c r="BB562" s="1">
        <v>1750.97</v>
      </c>
      <c r="BC562">
        <v>0.1278</v>
      </c>
      <c r="BD562" s="1">
        <v>13704.46</v>
      </c>
      <c r="BE562" s="1">
        <v>7101.53</v>
      </c>
      <c r="BF562">
        <v>3.4068000000000001</v>
      </c>
      <c r="BG562">
        <v>0.60150000000000003</v>
      </c>
      <c r="BH562">
        <v>0.21329999999999999</v>
      </c>
      <c r="BI562">
        <v>0.1419</v>
      </c>
      <c r="BJ562">
        <v>3.3700000000000001E-2</v>
      </c>
      <c r="BK562">
        <v>9.4999999999999998E-3</v>
      </c>
    </row>
    <row r="563" spans="1:63" x14ac:dyDescent="0.25">
      <c r="A563" t="s">
        <v>563</v>
      </c>
      <c r="B563">
        <v>48231</v>
      </c>
      <c r="C563">
        <v>19</v>
      </c>
      <c r="D563">
        <v>385.56</v>
      </c>
      <c r="E563" s="1">
        <v>7325.66</v>
      </c>
      <c r="F563" s="1">
        <v>6679.42</v>
      </c>
      <c r="G563">
        <v>5.4000000000000003E-3</v>
      </c>
      <c r="H563">
        <v>2.9999999999999997E-4</v>
      </c>
      <c r="I563">
        <v>0.11020000000000001</v>
      </c>
      <c r="J563">
        <v>1.6000000000000001E-3</v>
      </c>
      <c r="K563">
        <v>0.13220000000000001</v>
      </c>
      <c r="L563">
        <v>0.64170000000000005</v>
      </c>
      <c r="M563">
        <v>0.1085</v>
      </c>
      <c r="N563">
        <v>0.45789999999999997</v>
      </c>
      <c r="O563">
        <v>9.7000000000000003E-3</v>
      </c>
      <c r="P563">
        <v>0.15859999999999999</v>
      </c>
      <c r="Q563" s="1">
        <v>73888.47</v>
      </c>
      <c r="R563">
        <v>8.2400000000000001E-2</v>
      </c>
      <c r="S563">
        <v>0.15590000000000001</v>
      </c>
      <c r="T563">
        <v>0.76170000000000004</v>
      </c>
      <c r="U563">
        <v>50</v>
      </c>
      <c r="V563" s="1">
        <v>94437.9</v>
      </c>
      <c r="W563">
        <v>146.47999999999999</v>
      </c>
      <c r="X563" s="1">
        <v>110726.08</v>
      </c>
      <c r="Y563">
        <v>0.59630000000000005</v>
      </c>
      <c r="Z563">
        <v>0.36980000000000002</v>
      </c>
      <c r="AA563">
        <v>3.3799999999999997E-2</v>
      </c>
      <c r="AB563">
        <v>0.4037</v>
      </c>
      <c r="AC563">
        <v>110.73</v>
      </c>
      <c r="AD563" s="1">
        <v>6245.5</v>
      </c>
      <c r="AE563">
        <v>585.70000000000005</v>
      </c>
      <c r="AF563" s="1">
        <v>103126.04</v>
      </c>
      <c r="AG563">
        <v>87</v>
      </c>
      <c r="AH563" s="1">
        <v>33021</v>
      </c>
      <c r="AI563" s="1">
        <v>46029</v>
      </c>
      <c r="AJ563">
        <v>84.2</v>
      </c>
      <c r="AK563">
        <v>51</v>
      </c>
      <c r="AL563">
        <v>62.58</v>
      </c>
      <c r="AM563">
        <v>5.3</v>
      </c>
      <c r="AN563">
        <v>0</v>
      </c>
      <c r="AO563">
        <v>1.1511</v>
      </c>
      <c r="AP563" s="1">
        <v>1521.07</v>
      </c>
      <c r="AQ563" s="1">
        <v>2071.61</v>
      </c>
      <c r="AR563" s="1">
        <v>8316.0400000000009</v>
      </c>
      <c r="AS563">
        <v>820.05</v>
      </c>
      <c r="AT563">
        <v>278.99</v>
      </c>
      <c r="AU563" s="1">
        <v>13007.77</v>
      </c>
      <c r="AV563" s="1">
        <v>6054.58</v>
      </c>
      <c r="AW563">
        <v>0.41499999999999998</v>
      </c>
      <c r="AX563" s="1">
        <v>6228.87</v>
      </c>
      <c r="AY563">
        <v>0.42699999999999999</v>
      </c>
      <c r="AZ563">
        <v>813.07</v>
      </c>
      <c r="BA563">
        <v>5.57E-2</v>
      </c>
      <c r="BB563" s="1">
        <v>1492.41</v>
      </c>
      <c r="BC563">
        <v>0.1023</v>
      </c>
      <c r="BD563" s="1">
        <v>14588.93</v>
      </c>
      <c r="BE563" s="1">
        <v>3461.14</v>
      </c>
      <c r="BF563">
        <v>1.3212999999999999</v>
      </c>
      <c r="BG563">
        <v>0.60809999999999997</v>
      </c>
      <c r="BH563">
        <v>0.20979999999999999</v>
      </c>
      <c r="BI563">
        <v>0.1333</v>
      </c>
      <c r="BJ563">
        <v>3.5900000000000001E-2</v>
      </c>
      <c r="BK563">
        <v>1.2999999999999999E-2</v>
      </c>
    </row>
    <row r="564" spans="1:63" x14ac:dyDescent="0.25">
      <c r="A564" t="s">
        <v>564</v>
      </c>
      <c r="B564">
        <v>49650</v>
      </c>
      <c r="C564">
        <v>112</v>
      </c>
      <c r="D564">
        <v>11.66</v>
      </c>
      <c r="E564" s="1">
        <v>1305.46</v>
      </c>
      <c r="F564" s="1">
        <v>1289.55</v>
      </c>
      <c r="G564">
        <v>0</v>
      </c>
      <c r="H564">
        <v>3.0999999999999999E-3</v>
      </c>
      <c r="I564">
        <v>3.8999999999999998E-3</v>
      </c>
      <c r="J564">
        <v>3.8999999999999998E-3</v>
      </c>
      <c r="K564">
        <v>2.4E-2</v>
      </c>
      <c r="L564">
        <v>0.93640000000000001</v>
      </c>
      <c r="M564">
        <v>2.87E-2</v>
      </c>
      <c r="N564">
        <v>0.96730000000000005</v>
      </c>
      <c r="O564">
        <v>1.6000000000000001E-3</v>
      </c>
      <c r="P564">
        <v>0.15959999999999999</v>
      </c>
      <c r="Q564" s="1">
        <v>58403.67</v>
      </c>
      <c r="R564">
        <v>0.30840000000000001</v>
      </c>
      <c r="S564">
        <v>0.1215</v>
      </c>
      <c r="T564">
        <v>0.57010000000000005</v>
      </c>
      <c r="U564">
        <v>13</v>
      </c>
      <c r="V564" s="1">
        <v>81522.58</v>
      </c>
      <c r="W564">
        <v>94.86</v>
      </c>
      <c r="X564" s="1">
        <v>78298</v>
      </c>
      <c r="Y564">
        <v>0.87760000000000005</v>
      </c>
      <c r="Z564">
        <v>3.7699999999999997E-2</v>
      </c>
      <c r="AA564">
        <v>8.4699999999999998E-2</v>
      </c>
      <c r="AB564">
        <v>0.12239999999999999</v>
      </c>
      <c r="AC564">
        <v>78.3</v>
      </c>
      <c r="AD564" s="1">
        <v>1780.39</v>
      </c>
      <c r="AE564">
        <v>259.97000000000003</v>
      </c>
      <c r="AF564" s="1">
        <v>67921.899999999994</v>
      </c>
      <c r="AG564">
        <v>25</v>
      </c>
      <c r="AH564" s="1">
        <v>30856</v>
      </c>
      <c r="AI564" s="1">
        <v>49551</v>
      </c>
      <c r="AJ564">
        <v>28.68</v>
      </c>
      <c r="AK564">
        <v>22.06</v>
      </c>
      <c r="AL564">
        <v>25.09</v>
      </c>
      <c r="AM564">
        <v>4.3099999999999996</v>
      </c>
      <c r="AN564">
        <v>0</v>
      </c>
      <c r="AO564">
        <v>0.69920000000000004</v>
      </c>
      <c r="AP564" s="1">
        <v>1495.5</v>
      </c>
      <c r="AQ564" s="1">
        <v>2789.2</v>
      </c>
      <c r="AR564" s="1">
        <v>7741.58</v>
      </c>
      <c r="AS564">
        <v>813.33</v>
      </c>
      <c r="AT564">
        <v>602.29</v>
      </c>
      <c r="AU564" s="1">
        <v>13441.9</v>
      </c>
      <c r="AV564" s="1">
        <v>12538.37</v>
      </c>
      <c r="AW564">
        <v>0.73070000000000002</v>
      </c>
      <c r="AX564" s="1">
        <v>1454.42</v>
      </c>
      <c r="AY564">
        <v>8.48E-2</v>
      </c>
      <c r="AZ564" s="1">
        <v>1492.42</v>
      </c>
      <c r="BA564">
        <v>8.6999999999999994E-2</v>
      </c>
      <c r="BB564" s="1">
        <v>1673.38</v>
      </c>
      <c r="BC564">
        <v>9.7500000000000003E-2</v>
      </c>
      <c r="BD564" s="1">
        <v>17158.59</v>
      </c>
      <c r="BE564" s="1">
        <v>11503.74</v>
      </c>
      <c r="BF564">
        <v>4.9264999999999999</v>
      </c>
      <c r="BG564">
        <v>0.52329999999999999</v>
      </c>
      <c r="BH564">
        <v>0.2152</v>
      </c>
      <c r="BI564">
        <v>0.20319999999999999</v>
      </c>
      <c r="BJ564">
        <v>4.9299999999999997E-2</v>
      </c>
      <c r="BK564">
        <v>8.9999999999999993E-3</v>
      </c>
    </row>
    <row r="565" spans="1:63" x14ac:dyDescent="0.25">
      <c r="A565" t="s">
        <v>565</v>
      </c>
      <c r="B565">
        <v>49247</v>
      </c>
      <c r="C565">
        <v>56</v>
      </c>
      <c r="D565">
        <v>18.809999999999999</v>
      </c>
      <c r="E565" s="1">
        <v>1053.32</v>
      </c>
      <c r="F565">
        <v>862.55</v>
      </c>
      <c r="G565">
        <v>8.0999999999999996E-3</v>
      </c>
      <c r="H565">
        <v>4.5999999999999999E-3</v>
      </c>
      <c r="I565">
        <v>7.0000000000000001E-3</v>
      </c>
      <c r="J565">
        <v>2.3E-3</v>
      </c>
      <c r="K565">
        <v>2.7799999999999998E-2</v>
      </c>
      <c r="L565">
        <v>0.93279999999999996</v>
      </c>
      <c r="M565">
        <v>1.7399999999999999E-2</v>
      </c>
      <c r="N565">
        <v>0.31</v>
      </c>
      <c r="O565">
        <v>7.0000000000000001E-3</v>
      </c>
      <c r="P565">
        <v>0.19009999999999999</v>
      </c>
      <c r="Q565" s="1">
        <v>53128.84</v>
      </c>
      <c r="R565">
        <v>0.17910000000000001</v>
      </c>
      <c r="S565">
        <v>0.11940000000000001</v>
      </c>
      <c r="T565">
        <v>0.70150000000000001</v>
      </c>
      <c r="U565">
        <v>8</v>
      </c>
      <c r="V565" s="1">
        <v>60603</v>
      </c>
      <c r="W565">
        <v>126.82</v>
      </c>
      <c r="X565" s="1">
        <v>175148.17</v>
      </c>
      <c r="Y565">
        <v>0.90010000000000001</v>
      </c>
      <c r="Z565">
        <v>5.4399999999999997E-2</v>
      </c>
      <c r="AA565">
        <v>4.5600000000000002E-2</v>
      </c>
      <c r="AB565">
        <v>9.9900000000000003E-2</v>
      </c>
      <c r="AC565">
        <v>175.15</v>
      </c>
      <c r="AD565" s="1">
        <v>5162.76</v>
      </c>
      <c r="AE565">
        <v>667.77</v>
      </c>
      <c r="AF565" s="1">
        <v>160492.10999999999</v>
      </c>
      <c r="AG565">
        <v>301</v>
      </c>
      <c r="AH565" s="1">
        <v>37206</v>
      </c>
      <c r="AI565" s="1">
        <v>57631</v>
      </c>
      <c r="AJ565">
        <v>57.66</v>
      </c>
      <c r="AK565">
        <v>27.86</v>
      </c>
      <c r="AL565">
        <v>32.549999999999997</v>
      </c>
      <c r="AM565">
        <v>5.3</v>
      </c>
      <c r="AN565">
        <v>0</v>
      </c>
      <c r="AO565">
        <v>0.92130000000000001</v>
      </c>
      <c r="AP565" s="1">
        <v>1618.41</v>
      </c>
      <c r="AQ565" s="1">
        <v>2440.94</v>
      </c>
      <c r="AR565" s="1">
        <v>6128.23</v>
      </c>
      <c r="AS565">
        <v>854.19</v>
      </c>
      <c r="AT565">
        <v>487.53</v>
      </c>
      <c r="AU565" s="1">
        <v>11529.3</v>
      </c>
      <c r="AV565" s="1">
        <v>7880.24</v>
      </c>
      <c r="AW565">
        <v>0.53849999999999998</v>
      </c>
      <c r="AX565" s="1">
        <v>4911.58</v>
      </c>
      <c r="AY565">
        <v>0.3357</v>
      </c>
      <c r="AZ565">
        <v>914.6</v>
      </c>
      <c r="BA565">
        <v>6.25E-2</v>
      </c>
      <c r="BB565">
        <v>926.37</v>
      </c>
      <c r="BC565">
        <v>6.3299999999999995E-2</v>
      </c>
      <c r="BD565" s="1">
        <v>14632.79</v>
      </c>
      <c r="BE565" s="1">
        <v>4639.46</v>
      </c>
      <c r="BF565">
        <v>1.0738000000000001</v>
      </c>
      <c r="BG565">
        <v>0.49030000000000001</v>
      </c>
      <c r="BH565">
        <v>0.223</v>
      </c>
      <c r="BI565">
        <v>0.249</v>
      </c>
      <c r="BJ565">
        <v>2.1600000000000001E-2</v>
      </c>
      <c r="BK565">
        <v>1.6199999999999999E-2</v>
      </c>
    </row>
    <row r="566" spans="1:63" x14ac:dyDescent="0.25">
      <c r="A566" t="s">
        <v>566</v>
      </c>
      <c r="B566">
        <v>45641</v>
      </c>
      <c r="C566">
        <v>55</v>
      </c>
      <c r="D566">
        <v>33.18</v>
      </c>
      <c r="E566" s="1">
        <v>1825.12</v>
      </c>
      <c r="F566" s="1">
        <v>1722.1</v>
      </c>
      <c r="G566">
        <v>5.1999999999999998E-3</v>
      </c>
      <c r="H566">
        <v>0</v>
      </c>
      <c r="I566">
        <v>8.0999999999999996E-3</v>
      </c>
      <c r="J566">
        <v>2.8999999999999998E-3</v>
      </c>
      <c r="K566">
        <v>0.2114</v>
      </c>
      <c r="L566">
        <v>0.73750000000000004</v>
      </c>
      <c r="M566">
        <v>3.4799999999999998E-2</v>
      </c>
      <c r="N566">
        <v>0.31530000000000002</v>
      </c>
      <c r="O566">
        <v>2.29E-2</v>
      </c>
      <c r="P566">
        <v>0.1145</v>
      </c>
      <c r="Q566" s="1">
        <v>63179.66</v>
      </c>
      <c r="R566">
        <v>0.122</v>
      </c>
      <c r="S566">
        <v>0.1951</v>
      </c>
      <c r="T566">
        <v>0.68289999999999995</v>
      </c>
      <c r="U566">
        <v>15</v>
      </c>
      <c r="V566" s="1">
        <v>72663.070000000007</v>
      </c>
      <c r="W566">
        <v>119.73</v>
      </c>
      <c r="X566" s="1">
        <v>124781.02</v>
      </c>
      <c r="Y566">
        <v>0.76</v>
      </c>
      <c r="Z566">
        <v>0.1704</v>
      </c>
      <c r="AA566">
        <v>6.9599999999999995E-2</v>
      </c>
      <c r="AB566">
        <v>0.24</v>
      </c>
      <c r="AC566">
        <v>124.78</v>
      </c>
      <c r="AD566" s="1">
        <v>4019.52</v>
      </c>
      <c r="AE566">
        <v>498.7</v>
      </c>
      <c r="AF566" s="1">
        <v>113354.08</v>
      </c>
      <c r="AG566">
        <v>114</v>
      </c>
      <c r="AH566" s="1">
        <v>34809</v>
      </c>
      <c r="AI566" s="1">
        <v>52200</v>
      </c>
      <c r="AJ566">
        <v>40.72</v>
      </c>
      <c r="AK566">
        <v>30.83</v>
      </c>
      <c r="AL566">
        <v>34.89</v>
      </c>
      <c r="AM566">
        <v>5.15</v>
      </c>
      <c r="AN566">
        <v>0</v>
      </c>
      <c r="AO566">
        <v>0.88500000000000001</v>
      </c>
      <c r="AP566" s="1">
        <v>1355.5</v>
      </c>
      <c r="AQ566" s="1">
        <v>1796.87</v>
      </c>
      <c r="AR566" s="1">
        <v>7805.5</v>
      </c>
      <c r="AS566">
        <v>648.63</v>
      </c>
      <c r="AT566">
        <v>298.95999999999998</v>
      </c>
      <c r="AU566" s="1">
        <v>11905.47</v>
      </c>
      <c r="AV566" s="1">
        <v>7725.12</v>
      </c>
      <c r="AW566">
        <v>0.55089999999999995</v>
      </c>
      <c r="AX566" s="1">
        <v>3484</v>
      </c>
      <c r="AY566">
        <v>0.24840000000000001</v>
      </c>
      <c r="AZ566" s="1">
        <v>1352.74</v>
      </c>
      <c r="BA566">
        <v>9.6500000000000002E-2</v>
      </c>
      <c r="BB566" s="1">
        <v>1461.16</v>
      </c>
      <c r="BC566">
        <v>0.1042</v>
      </c>
      <c r="BD566" s="1">
        <v>14023.02</v>
      </c>
      <c r="BE566" s="1">
        <v>5368.84</v>
      </c>
      <c r="BF566">
        <v>1.9532</v>
      </c>
      <c r="BG566">
        <v>0.57420000000000004</v>
      </c>
      <c r="BH566">
        <v>0.22059999999999999</v>
      </c>
      <c r="BI566">
        <v>0.1532</v>
      </c>
      <c r="BJ566">
        <v>2.8000000000000001E-2</v>
      </c>
      <c r="BK566">
        <v>2.4E-2</v>
      </c>
    </row>
    <row r="567" spans="1:63" x14ac:dyDescent="0.25">
      <c r="A567" t="s">
        <v>567</v>
      </c>
      <c r="B567">
        <v>49148</v>
      </c>
      <c r="C567">
        <v>119</v>
      </c>
      <c r="D567">
        <v>15.84</v>
      </c>
      <c r="E567" s="1">
        <v>1884.69</v>
      </c>
      <c r="F567" s="1">
        <v>1753.15</v>
      </c>
      <c r="G567">
        <v>6.7999999999999996E-3</v>
      </c>
      <c r="H567">
        <v>0</v>
      </c>
      <c r="I567">
        <v>1.8800000000000001E-2</v>
      </c>
      <c r="J567">
        <v>0</v>
      </c>
      <c r="K567">
        <v>1.3100000000000001E-2</v>
      </c>
      <c r="L567">
        <v>0.94920000000000004</v>
      </c>
      <c r="M567">
        <v>1.2E-2</v>
      </c>
      <c r="N567">
        <v>1</v>
      </c>
      <c r="O567">
        <v>0</v>
      </c>
      <c r="P567">
        <v>0.16170000000000001</v>
      </c>
      <c r="Q567" s="1">
        <v>61510.82</v>
      </c>
      <c r="R567">
        <v>0.2475</v>
      </c>
      <c r="S567">
        <v>0.2079</v>
      </c>
      <c r="T567">
        <v>0.54459999999999997</v>
      </c>
      <c r="U567">
        <v>14</v>
      </c>
      <c r="V567" s="1">
        <v>83210.789999999994</v>
      </c>
      <c r="W567">
        <v>126.67</v>
      </c>
      <c r="X567" s="1">
        <v>122100.29</v>
      </c>
      <c r="Y567">
        <v>0.78949999999999998</v>
      </c>
      <c r="Z567">
        <v>0.1002</v>
      </c>
      <c r="AA567">
        <v>0.1103</v>
      </c>
      <c r="AB567">
        <v>0.21049999999999999</v>
      </c>
      <c r="AC567">
        <v>122.1</v>
      </c>
      <c r="AD567" s="1">
        <v>2918.78</v>
      </c>
      <c r="AE567">
        <v>398.31</v>
      </c>
      <c r="AF567" s="1">
        <v>112165.54</v>
      </c>
      <c r="AG567">
        <v>107</v>
      </c>
      <c r="AH567" s="1">
        <v>33171</v>
      </c>
      <c r="AI567" s="1">
        <v>52626</v>
      </c>
      <c r="AJ567">
        <v>33</v>
      </c>
      <c r="AK567">
        <v>22</v>
      </c>
      <c r="AL567">
        <v>28.9</v>
      </c>
      <c r="AM567">
        <v>3.6</v>
      </c>
      <c r="AN567">
        <v>0</v>
      </c>
      <c r="AO567">
        <v>0.72309999999999997</v>
      </c>
      <c r="AP567" s="1">
        <v>1367.72</v>
      </c>
      <c r="AQ567" s="1">
        <v>2238.31</v>
      </c>
      <c r="AR567" s="1">
        <v>7385.88</v>
      </c>
      <c r="AS567">
        <v>712.14</v>
      </c>
      <c r="AT567">
        <v>318.88</v>
      </c>
      <c r="AU567" s="1">
        <v>12022.92</v>
      </c>
      <c r="AV567" s="1">
        <v>9009.15</v>
      </c>
      <c r="AW567">
        <v>0.61180000000000001</v>
      </c>
      <c r="AX567" s="1">
        <v>2405.94</v>
      </c>
      <c r="AY567">
        <v>0.16339999999999999</v>
      </c>
      <c r="AZ567" s="1">
        <v>1174.75</v>
      </c>
      <c r="BA567">
        <v>7.9799999999999996E-2</v>
      </c>
      <c r="BB567" s="1">
        <v>2135.85</v>
      </c>
      <c r="BC567">
        <v>0.14499999999999999</v>
      </c>
      <c r="BD567" s="1">
        <v>14725.69</v>
      </c>
      <c r="BE567" s="1">
        <v>7903.81</v>
      </c>
      <c r="BF567">
        <v>2.9691000000000001</v>
      </c>
      <c r="BG567">
        <v>0.53169999999999995</v>
      </c>
      <c r="BH567">
        <v>0.27010000000000001</v>
      </c>
      <c r="BI567">
        <v>0.1205</v>
      </c>
      <c r="BJ567">
        <v>6.6100000000000006E-2</v>
      </c>
      <c r="BK567">
        <v>1.17E-2</v>
      </c>
    </row>
    <row r="568" spans="1:63" x14ac:dyDescent="0.25">
      <c r="A568" t="s">
        <v>568</v>
      </c>
      <c r="B568">
        <v>50468</v>
      </c>
      <c r="C568">
        <v>50</v>
      </c>
      <c r="D568">
        <v>28.58</v>
      </c>
      <c r="E568" s="1">
        <v>1428.94</v>
      </c>
      <c r="F568" s="1">
        <v>1373.64</v>
      </c>
      <c r="G568">
        <v>6.6E-3</v>
      </c>
      <c r="H568">
        <v>0</v>
      </c>
      <c r="I568">
        <v>8.6999999999999994E-3</v>
      </c>
      <c r="J568">
        <v>6.9999999999999999E-4</v>
      </c>
      <c r="K568">
        <v>2.4E-2</v>
      </c>
      <c r="L568">
        <v>0.93300000000000005</v>
      </c>
      <c r="M568">
        <v>2.69E-2</v>
      </c>
      <c r="N568">
        <v>0.16789999999999999</v>
      </c>
      <c r="O568">
        <v>4.7000000000000002E-3</v>
      </c>
      <c r="P568">
        <v>8.5900000000000004E-2</v>
      </c>
      <c r="Q568" s="1">
        <v>61588.46</v>
      </c>
      <c r="R568">
        <v>0.1895</v>
      </c>
      <c r="S568">
        <v>0.1368</v>
      </c>
      <c r="T568">
        <v>0.67369999999999997</v>
      </c>
      <c r="U568">
        <v>10</v>
      </c>
      <c r="V568" s="1">
        <v>76240.3</v>
      </c>
      <c r="W568">
        <v>135.06</v>
      </c>
      <c r="X568" s="1">
        <v>219753.33</v>
      </c>
      <c r="Y568">
        <v>0.83130000000000004</v>
      </c>
      <c r="Z568">
        <v>4.2299999999999997E-2</v>
      </c>
      <c r="AA568">
        <v>0.12640000000000001</v>
      </c>
      <c r="AB568">
        <v>0.16869999999999999</v>
      </c>
      <c r="AC568">
        <v>219.75</v>
      </c>
      <c r="AD568" s="1">
        <v>7889.24</v>
      </c>
      <c r="AE568">
        <v>883.54</v>
      </c>
      <c r="AF568" s="1">
        <v>213378.44</v>
      </c>
      <c r="AG568">
        <v>480</v>
      </c>
      <c r="AH568" s="1">
        <v>43708</v>
      </c>
      <c r="AI568" s="1">
        <v>80005</v>
      </c>
      <c r="AJ568">
        <v>51.2</v>
      </c>
      <c r="AK568">
        <v>33.6</v>
      </c>
      <c r="AL568">
        <v>35.39</v>
      </c>
      <c r="AM568">
        <v>2.6</v>
      </c>
      <c r="AN568">
        <v>0</v>
      </c>
      <c r="AO568">
        <v>0.90490000000000004</v>
      </c>
      <c r="AP568" s="1">
        <v>1283.99</v>
      </c>
      <c r="AQ568" s="1">
        <v>1656.19</v>
      </c>
      <c r="AR568" s="1">
        <v>7664.28</v>
      </c>
      <c r="AS568">
        <v>718.99</v>
      </c>
      <c r="AT568">
        <v>200.14</v>
      </c>
      <c r="AU568" s="1">
        <v>11523.59</v>
      </c>
      <c r="AV568" s="1">
        <v>4009.58</v>
      </c>
      <c r="AW568">
        <v>0.30199999999999999</v>
      </c>
      <c r="AX568" s="1">
        <v>7393.83</v>
      </c>
      <c r="AY568">
        <v>0.55689999999999995</v>
      </c>
      <c r="AZ568" s="1">
        <v>1277.72</v>
      </c>
      <c r="BA568">
        <v>9.6199999999999994E-2</v>
      </c>
      <c r="BB568">
        <v>595.26</v>
      </c>
      <c r="BC568">
        <v>4.48E-2</v>
      </c>
      <c r="BD568" s="1">
        <v>13276.39</v>
      </c>
      <c r="BE568" s="1">
        <v>3211.98</v>
      </c>
      <c r="BF568">
        <v>0.54239999999999999</v>
      </c>
      <c r="BG568">
        <v>0.5635</v>
      </c>
      <c r="BH568">
        <v>0.23019999999999999</v>
      </c>
      <c r="BI568">
        <v>0.13250000000000001</v>
      </c>
      <c r="BJ568">
        <v>3.7999999999999999E-2</v>
      </c>
      <c r="BK568">
        <v>3.5700000000000003E-2</v>
      </c>
    </row>
    <row r="569" spans="1:63" x14ac:dyDescent="0.25">
      <c r="A569" t="s">
        <v>569</v>
      </c>
      <c r="B569">
        <v>49031</v>
      </c>
      <c r="C569">
        <v>176</v>
      </c>
      <c r="D569">
        <v>5.14</v>
      </c>
      <c r="E569">
        <v>903.99</v>
      </c>
      <c r="F569">
        <v>853.74</v>
      </c>
      <c r="G569">
        <v>0</v>
      </c>
      <c r="H569">
        <v>0</v>
      </c>
      <c r="I569">
        <v>1.1999999999999999E-3</v>
      </c>
      <c r="J569">
        <v>0</v>
      </c>
      <c r="K569">
        <v>3.04E-2</v>
      </c>
      <c r="L569">
        <v>0.94499999999999995</v>
      </c>
      <c r="M569">
        <v>2.3400000000000001E-2</v>
      </c>
      <c r="N569">
        <v>0.28739999999999999</v>
      </c>
      <c r="O569">
        <v>1.01E-2</v>
      </c>
      <c r="P569">
        <v>0.18190000000000001</v>
      </c>
      <c r="Q569" s="1">
        <v>58703.07</v>
      </c>
      <c r="R569">
        <v>8.4500000000000006E-2</v>
      </c>
      <c r="S569">
        <v>0.2676</v>
      </c>
      <c r="T569">
        <v>0.64790000000000003</v>
      </c>
      <c r="U569">
        <v>9</v>
      </c>
      <c r="V569" s="1">
        <v>62542.11</v>
      </c>
      <c r="W569">
        <v>96.73</v>
      </c>
      <c r="X569" s="1">
        <v>214765.05</v>
      </c>
      <c r="Y569">
        <v>0.71030000000000004</v>
      </c>
      <c r="Z569">
        <v>5.6300000000000003E-2</v>
      </c>
      <c r="AA569">
        <v>0.2334</v>
      </c>
      <c r="AB569">
        <v>0.28970000000000001</v>
      </c>
      <c r="AC569">
        <v>214.77</v>
      </c>
      <c r="AD569" s="1">
        <v>5667.81</v>
      </c>
      <c r="AE569">
        <v>497.94</v>
      </c>
      <c r="AF569" s="1">
        <v>209404.29</v>
      </c>
      <c r="AG569">
        <v>476</v>
      </c>
      <c r="AH569" s="1">
        <v>33950</v>
      </c>
      <c r="AI569" s="1">
        <v>58336</v>
      </c>
      <c r="AJ569">
        <v>30.8</v>
      </c>
      <c r="AK569">
        <v>25.15</v>
      </c>
      <c r="AL569">
        <v>23.77</v>
      </c>
      <c r="AM569">
        <v>4</v>
      </c>
      <c r="AN569">
        <v>669.46</v>
      </c>
      <c r="AO569">
        <v>1.4045000000000001</v>
      </c>
      <c r="AP569" s="1">
        <v>1841.72</v>
      </c>
      <c r="AQ569" s="1">
        <v>2953.29</v>
      </c>
      <c r="AR569" s="1">
        <v>8704.81</v>
      </c>
      <c r="AS569">
        <v>762.52</v>
      </c>
      <c r="AT569">
        <v>984.4</v>
      </c>
      <c r="AU569" s="1">
        <v>15246.74</v>
      </c>
      <c r="AV569" s="1">
        <v>6977.83</v>
      </c>
      <c r="AW569">
        <v>0.3805</v>
      </c>
      <c r="AX569" s="1">
        <v>6977.06</v>
      </c>
      <c r="AY569">
        <v>0.38040000000000002</v>
      </c>
      <c r="AZ569" s="1">
        <v>3021.99</v>
      </c>
      <c r="BA569">
        <v>0.1648</v>
      </c>
      <c r="BB569" s="1">
        <v>1362.93</v>
      </c>
      <c r="BC569">
        <v>7.4300000000000005E-2</v>
      </c>
      <c r="BD569" s="1">
        <v>18339.810000000001</v>
      </c>
      <c r="BE569" s="1">
        <v>4547.93</v>
      </c>
      <c r="BF569">
        <v>1.6392</v>
      </c>
      <c r="BG569">
        <v>0.4884</v>
      </c>
      <c r="BH569">
        <v>0.25159999999999999</v>
      </c>
      <c r="BI569">
        <v>0.19620000000000001</v>
      </c>
      <c r="BJ569">
        <v>2.9899999999999999E-2</v>
      </c>
      <c r="BK569">
        <v>3.39E-2</v>
      </c>
    </row>
    <row r="570" spans="1:63" x14ac:dyDescent="0.25">
      <c r="A570" t="s">
        <v>570</v>
      </c>
      <c r="B570">
        <v>45971</v>
      </c>
      <c r="C570">
        <v>63</v>
      </c>
      <c r="D570">
        <v>6.93</v>
      </c>
      <c r="E570">
        <v>436.44</v>
      </c>
      <c r="F570">
        <v>488.89</v>
      </c>
      <c r="G570">
        <v>0</v>
      </c>
      <c r="H570">
        <v>0</v>
      </c>
      <c r="I570">
        <v>3.4799999999999998E-2</v>
      </c>
      <c r="J570">
        <v>0</v>
      </c>
      <c r="K570">
        <v>8.2000000000000007E-3</v>
      </c>
      <c r="L570">
        <v>0.94679999999999997</v>
      </c>
      <c r="M570">
        <v>1.0200000000000001E-2</v>
      </c>
      <c r="N570">
        <v>0.15110000000000001</v>
      </c>
      <c r="O570">
        <v>0</v>
      </c>
      <c r="P570">
        <v>0.13370000000000001</v>
      </c>
      <c r="Q570" s="1">
        <v>59934.94</v>
      </c>
      <c r="R570">
        <v>0.16389999999999999</v>
      </c>
      <c r="S570">
        <v>0.19670000000000001</v>
      </c>
      <c r="T570">
        <v>0.63929999999999998</v>
      </c>
      <c r="U570">
        <v>4</v>
      </c>
      <c r="V570" s="1">
        <v>90917.35</v>
      </c>
      <c r="W570">
        <v>105.57</v>
      </c>
      <c r="X570" s="1">
        <v>152086.31</v>
      </c>
      <c r="Y570">
        <v>0.93869999999999998</v>
      </c>
      <c r="Z570">
        <v>4.1399999999999999E-2</v>
      </c>
      <c r="AA570">
        <v>1.9900000000000001E-2</v>
      </c>
      <c r="AB570">
        <v>6.13E-2</v>
      </c>
      <c r="AC570">
        <v>152.09</v>
      </c>
      <c r="AD570" s="1">
        <v>3831.24</v>
      </c>
      <c r="AE570">
        <v>593.20000000000005</v>
      </c>
      <c r="AF570" s="1">
        <v>167065.07999999999</v>
      </c>
      <c r="AG570">
        <v>338</v>
      </c>
      <c r="AH570" s="1">
        <v>38728</v>
      </c>
      <c r="AI570" s="1">
        <v>68913</v>
      </c>
      <c r="AJ570">
        <v>34.9</v>
      </c>
      <c r="AK570">
        <v>25.08</v>
      </c>
      <c r="AL570">
        <v>23.05</v>
      </c>
      <c r="AM570">
        <v>4.4000000000000004</v>
      </c>
      <c r="AN570" s="1">
        <v>2135.2199999999998</v>
      </c>
      <c r="AO570">
        <v>1.2484</v>
      </c>
      <c r="AP570" s="1">
        <v>1959.14</v>
      </c>
      <c r="AQ570" s="1">
        <v>2905.93</v>
      </c>
      <c r="AR570" s="1">
        <v>8238.92</v>
      </c>
      <c r="AS570">
        <v>469.55</v>
      </c>
      <c r="AT570" s="1">
        <v>1871.35</v>
      </c>
      <c r="AU570" s="1">
        <v>15444.89</v>
      </c>
      <c r="AV570" s="1">
        <v>8445.36</v>
      </c>
      <c r="AW570">
        <v>0.51790000000000003</v>
      </c>
      <c r="AX570" s="1">
        <v>4760.42</v>
      </c>
      <c r="AY570">
        <v>0.29189999999999999</v>
      </c>
      <c r="AZ570" s="1">
        <v>1618.82</v>
      </c>
      <c r="BA570">
        <v>9.9299999999999999E-2</v>
      </c>
      <c r="BB570" s="1">
        <v>1481.29</v>
      </c>
      <c r="BC570">
        <v>9.0800000000000006E-2</v>
      </c>
      <c r="BD570" s="1">
        <v>16305.89</v>
      </c>
      <c r="BE570" s="1">
        <v>8879.24</v>
      </c>
      <c r="BF570">
        <v>1.9498</v>
      </c>
      <c r="BG570">
        <v>0.49149999999999999</v>
      </c>
      <c r="BH570">
        <v>0.22120000000000001</v>
      </c>
      <c r="BI570">
        <v>0.1915</v>
      </c>
      <c r="BJ570">
        <v>8.2199999999999995E-2</v>
      </c>
      <c r="BK570">
        <v>1.35E-2</v>
      </c>
    </row>
    <row r="571" spans="1:63" x14ac:dyDescent="0.25">
      <c r="A571" t="s">
        <v>571</v>
      </c>
      <c r="B571">
        <v>50252</v>
      </c>
      <c r="C571">
        <v>13</v>
      </c>
      <c r="D571">
        <v>54.48</v>
      </c>
      <c r="E571">
        <v>708.25</v>
      </c>
      <c r="F571">
        <v>947.56</v>
      </c>
      <c r="G571">
        <v>5.3E-3</v>
      </c>
      <c r="H571">
        <v>0</v>
      </c>
      <c r="I571">
        <v>1.7999999999999999E-2</v>
      </c>
      <c r="J571">
        <v>1.1000000000000001E-3</v>
      </c>
      <c r="K571">
        <v>3.27E-2</v>
      </c>
      <c r="L571">
        <v>0.89019999999999999</v>
      </c>
      <c r="M571">
        <v>5.28E-2</v>
      </c>
      <c r="N571">
        <v>0.41899999999999998</v>
      </c>
      <c r="O571">
        <v>0</v>
      </c>
      <c r="P571">
        <v>0.15740000000000001</v>
      </c>
      <c r="Q571" s="1">
        <v>60649.59</v>
      </c>
      <c r="R571">
        <v>0.1467</v>
      </c>
      <c r="S571">
        <v>0.33329999999999999</v>
      </c>
      <c r="T571">
        <v>0.52</v>
      </c>
      <c r="U571">
        <v>9</v>
      </c>
      <c r="V571" s="1">
        <v>63176.63</v>
      </c>
      <c r="W571">
        <v>76.739999999999995</v>
      </c>
      <c r="X571" s="1">
        <v>154444.82999999999</v>
      </c>
      <c r="Y571">
        <v>0.6673</v>
      </c>
      <c r="Z571">
        <v>0.13750000000000001</v>
      </c>
      <c r="AA571">
        <v>0.1953</v>
      </c>
      <c r="AB571">
        <v>0.3327</v>
      </c>
      <c r="AC571">
        <v>154.44</v>
      </c>
      <c r="AD571" s="1">
        <v>5617.25</v>
      </c>
      <c r="AE571">
        <v>578.04999999999995</v>
      </c>
      <c r="AF571" s="1">
        <v>94608.4</v>
      </c>
      <c r="AG571">
        <v>70</v>
      </c>
      <c r="AH571" s="1">
        <v>33050</v>
      </c>
      <c r="AI571" s="1">
        <v>49705</v>
      </c>
      <c r="AJ571">
        <v>55.45</v>
      </c>
      <c r="AK571">
        <v>30.55</v>
      </c>
      <c r="AL571">
        <v>37.520000000000003</v>
      </c>
      <c r="AM571">
        <v>6</v>
      </c>
      <c r="AN571">
        <v>0</v>
      </c>
      <c r="AO571">
        <v>0.75680000000000003</v>
      </c>
      <c r="AP571" s="1">
        <v>1380.94</v>
      </c>
      <c r="AQ571" s="1">
        <v>2732.58</v>
      </c>
      <c r="AR571" s="1">
        <v>6496.3</v>
      </c>
      <c r="AS571" s="1">
        <v>1027.0899999999999</v>
      </c>
      <c r="AT571">
        <v>114.73</v>
      </c>
      <c r="AU571" s="1">
        <v>11751.64</v>
      </c>
      <c r="AV571" s="1">
        <v>6252.72</v>
      </c>
      <c r="AW571">
        <v>0.45440000000000003</v>
      </c>
      <c r="AX571" s="1">
        <v>3603.03</v>
      </c>
      <c r="AY571">
        <v>0.26179999999999998</v>
      </c>
      <c r="AZ571" s="1">
        <v>2661.73</v>
      </c>
      <c r="BA571">
        <v>0.19339999999999999</v>
      </c>
      <c r="BB571" s="1">
        <v>1242.8</v>
      </c>
      <c r="BC571">
        <v>9.0300000000000005E-2</v>
      </c>
      <c r="BD571" s="1">
        <v>13760.28</v>
      </c>
      <c r="BE571" s="1">
        <v>8415.59</v>
      </c>
      <c r="BF571">
        <v>2.5005000000000002</v>
      </c>
      <c r="BG571">
        <v>0.57199999999999995</v>
      </c>
      <c r="BH571">
        <v>0.2046</v>
      </c>
      <c r="BI571">
        <v>0.16339999999999999</v>
      </c>
      <c r="BJ571">
        <v>4.7800000000000002E-2</v>
      </c>
      <c r="BK571">
        <v>1.2200000000000001E-2</v>
      </c>
    </row>
    <row r="572" spans="1:63" x14ac:dyDescent="0.25">
      <c r="A572" t="s">
        <v>572</v>
      </c>
      <c r="B572">
        <v>45658</v>
      </c>
      <c r="C572">
        <v>68</v>
      </c>
      <c r="D572">
        <v>16.27</v>
      </c>
      <c r="E572" s="1">
        <v>1106.0899999999999</v>
      </c>
      <c r="F572">
        <v>894.17</v>
      </c>
      <c r="G572">
        <v>3.3999999999999998E-3</v>
      </c>
      <c r="H572">
        <v>4.4999999999999997E-3</v>
      </c>
      <c r="I572">
        <v>1.4500000000000001E-2</v>
      </c>
      <c r="J572">
        <v>1.1000000000000001E-3</v>
      </c>
      <c r="K572">
        <v>4.8099999999999997E-2</v>
      </c>
      <c r="L572">
        <v>0.88029999999999997</v>
      </c>
      <c r="M572">
        <v>4.8099999999999997E-2</v>
      </c>
      <c r="N572">
        <v>0.30590000000000001</v>
      </c>
      <c r="O572">
        <v>1.1000000000000001E-3</v>
      </c>
      <c r="P572">
        <v>0.1497</v>
      </c>
      <c r="Q572" s="1">
        <v>58153.49</v>
      </c>
      <c r="R572">
        <v>0.12659999999999999</v>
      </c>
      <c r="S572">
        <v>0.26579999999999998</v>
      </c>
      <c r="T572">
        <v>0.60760000000000003</v>
      </c>
      <c r="U572">
        <v>8</v>
      </c>
      <c r="V572" s="1">
        <v>75444.38</v>
      </c>
      <c r="W572">
        <v>127.99</v>
      </c>
      <c r="X572" s="1">
        <v>209334.23</v>
      </c>
      <c r="Y572">
        <v>0.75190000000000001</v>
      </c>
      <c r="Z572">
        <v>0.17119999999999999</v>
      </c>
      <c r="AA572">
        <v>7.6799999999999993E-2</v>
      </c>
      <c r="AB572">
        <v>0.24809999999999999</v>
      </c>
      <c r="AC572">
        <v>209.33</v>
      </c>
      <c r="AD572" s="1">
        <v>5656.19</v>
      </c>
      <c r="AE572">
        <v>624.86</v>
      </c>
      <c r="AF572" s="1">
        <v>197341.66</v>
      </c>
      <c r="AG572">
        <v>444</v>
      </c>
      <c r="AH572" s="1">
        <v>35958</v>
      </c>
      <c r="AI572" s="1">
        <v>54130</v>
      </c>
      <c r="AJ572">
        <v>34.76</v>
      </c>
      <c r="AK572">
        <v>26.36</v>
      </c>
      <c r="AL572">
        <v>26.45</v>
      </c>
      <c r="AM572">
        <v>3.7</v>
      </c>
      <c r="AN572" s="1">
        <v>1903.27</v>
      </c>
      <c r="AO572">
        <v>1.4285000000000001</v>
      </c>
      <c r="AP572" s="1">
        <v>2471.4899999999998</v>
      </c>
      <c r="AQ572" s="1">
        <v>2356.2600000000002</v>
      </c>
      <c r="AR572" s="1">
        <v>8124.76</v>
      </c>
      <c r="AS572" s="1">
        <v>1515.98</v>
      </c>
      <c r="AT572" s="1">
        <v>1150.7</v>
      </c>
      <c r="AU572" s="1">
        <v>15619.18</v>
      </c>
      <c r="AV572" s="1">
        <v>6794.22</v>
      </c>
      <c r="AW572">
        <v>0.36249999999999999</v>
      </c>
      <c r="AX572" s="1">
        <v>8339.83</v>
      </c>
      <c r="AY572">
        <v>0.44500000000000001</v>
      </c>
      <c r="AZ572" s="1">
        <v>1444.27</v>
      </c>
      <c r="BA572">
        <v>7.7100000000000002E-2</v>
      </c>
      <c r="BB572" s="1">
        <v>2162.2199999999998</v>
      </c>
      <c r="BC572">
        <v>0.1154</v>
      </c>
      <c r="BD572" s="1">
        <v>18740.54</v>
      </c>
      <c r="BE572" s="1">
        <v>4324.04</v>
      </c>
      <c r="BF572">
        <v>1.0014000000000001</v>
      </c>
      <c r="BG572">
        <v>0.49990000000000001</v>
      </c>
      <c r="BH572">
        <v>0.2145</v>
      </c>
      <c r="BI572">
        <v>0.222</v>
      </c>
      <c r="BJ572">
        <v>2.9700000000000001E-2</v>
      </c>
      <c r="BK572">
        <v>3.39E-2</v>
      </c>
    </row>
    <row r="573" spans="1:63" x14ac:dyDescent="0.25">
      <c r="A573" t="s">
        <v>573</v>
      </c>
      <c r="B573">
        <v>45021</v>
      </c>
      <c r="C573">
        <v>85</v>
      </c>
      <c r="D573">
        <v>17.34</v>
      </c>
      <c r="E573" s="1">
        <v>1474.13</v>
      </c>
      <c r="F573" s="1">
        <v>1256.6199999999999</v>
      </c>
      <c r="G573">
        <v>2.3999999999999998E-3</v>
      </c>
      <c r="H573">
        <v>0</v>
      </c>
      <c r="I573">
        <v>1.6000000000000001E-3</v>
      </c>
      <c r="J573">
        <v>1.6000000000000001E-3</v>
      </c>
      <c r="K573">
        <v>6.4000000000000003E-3</v>
      </c>
      <c r="L573">
        <v>0.96660000000000001</v>
      </c>
      <c r="M573">
        <v>2.1499999999999998E-2</v>
      </c>
      <c r="N573">
        <v>0.99529999999999996</v>
      </c>
      <c r="O573">
        <v>8.0000000000000004E-4</v>
      </c>
      <c r="P573">
        <v>0.1792</v>
      </c>
      <c r="Q573" s="1">
        <v>58565.69</v>
      </c>
      <c r="R573">
        <v>0.14879999999999999</v>
      </c>
      <c r="S573">
        <v>0.26450000000000001</v>
      </c>
      <c r="T573">
        <v>0.58679999999999999</v>
      </c>
      <c r="U573">
        <v>8</v>
      </c>
      <c r="V573" s="1">
        <v>92362.5</v>
      </c>
      <c r="W573">
        <v>176.59</v>
      </c>
      <c r="X573" s="1">
        <v>99256</v>
      </c>
      <c r="Y573">
        <v>0.64880000000000004</v>
      </c>
      <c r="Z573">
        <v>0.1129</v>
      </c>
      <c r="AA573">
        <v>0.23830000000000001</v>
      </c>
      <c r="AB573">
        <v>0.35120000000000001</v>
      </c>
      <c r="AC573">
        <v>99.26</v>
      </c>
      <c r="AD573" s="1">
        <v>2201.06</v>
      </c>
      <c r="AE573">
        <v>221.26</v>
      </c>
      <c r="AF573" s="1">
        <v>80881.679999999993</v>
      </c>
      <c r="AG573">
        <v>46</v>
      </c>
      <c r="AH573" s="1">
        <v>30325</v>
      </c>
      <c r="AI573" s="1">
        <v>38211</v>
      </c>
      <c r="AJ573">
        <v>22.5</v>
      </c>
      <c r="AK573">
        <v>22</v>
      </c>
      <c r="AL573">
        <v>22.5</v>
      </c>
      <c r="AM573">
        <v>3.5</v>
      </c>
      <c r="AN573">
        <v>0</v>
      </c>
      <c r="AO573">
        <v>0.80020000000000002</v>
      </c>
      <c r="AP573" s="1">
        <v>1913.45</v>
      </c>
      <c r="AQ573" s="1">
        <v>3424.18</v>
      </c>
      <c r="AR573" s="1">
        <v>8834.4699999999993</v>
      </c>
      <c r="AS573">
        <v>661.51</v>
      </c>
      <c r="AT573">
        <v>560.36</v>
      </c>
      <c r="AU573" s="1">
        <v>15393.96</v>
      </c>
      <c r="AV573" s="1">
        <v>12007.47</v>
      </c>
      <c r="AW573">
        <v>0.66210000000000002</v>
      </c>
      <c r="AX573" s="1">
        <v>2101.02</v>
      </c>
      <c r="AY573">
        <v>0.1159</v>
      </c>
      <c r="AZ573" s="1">
        <v>1195.8699999999999</v>
      </c>
      <c r="BA573">
        <v>6.59E-2</v>
      </c>
      <c r="BB573" s="1">
        <v>2831.1</v>
      </c>
      <c r="BC573">
        <v>0.15609999999999999</v>
      </c>
      <c r="BD573" s="1">
        <v>18135.46</v>
      </c>
      <c r="BE573" s="1">
        <v>9395.5499999999993</v>
      </c>
      <c r="BF573">
        <v>5.2484000000000002</v>
      </c>
      <c r="BG573">
        <v>0.53700000000000003</v>
      </c>
      <c r="BH573">
        <v>0.25969999999999999</v>
      </c>
      <c r="BI573">
        <v>0.15820000000000001</v>
      </c>
      <c r="BJ573">
        <v>3.2599999999999997E-2</v>
      </c>
      <c r="BK573">
        <v>1.2500000000000001E-2</v>
      </c>
    </row>
    <row r="574" spans="1:63" x14ac:dyDescent="0.25">
      <c r="A574" t="s">
        <v>574</v>
      </c>
      <c r="B574">
        <v>45039</v>
      </c>
      <c r="C574">
        <v>10</v>
      </c>
      <c r="D574">
        <v>71.45</v>
      </c>
      <c r="E574">
        <v>714.49</v>
      </c>
      <c r="F574">
        <v>689.22</v>
      </c>
      <c r="G574">
        <v>0</v>
      </c>
      <c r="H574">
        <v>0</v>
      </c>
      <c r="I574">
        <v>2.9000000000000001E-2</v>
      </c>
      <c r="J574">
        <v>0</v>
      </c>
      <c r="K574">
        <v>1.1599999999999999E-2</v>
      </c>
      <c r="L574">
        <v>0.83740000000000003</v>
      </c>
      <c r="M574">
        <v>0.12189999999999999</v>
      </c>
      <c r="N574">
        <v>1</v>
      </c>
      <c r="O574">
        <v>0</v>
      </c>
      <c r="P574">
        <v>0.1532</v>
      </c>
      <c r="Q574" s="1">
        <v>57078.53</v>
      </c>
      <c r="R574">
        <v>0.21920000000000001</v>
      </c>
      <c r="S574">
        <v>0.31509999999999999</v>
      </c>
      <c r="T574">
        <v>0.46579999999999999</v>
      </c>
      <c r="U574">
        <v>6</v>
      </c>
      <c r="V574" s="1">
        <v>82956.17</v>
      </c>
      <c r="W574">
        <v>116.52</v>
      </c>
      <c r="X574" s="1">
        <v>79133.52</v>
      </c>
      <c r="Y574">
        <v>0.73140000000000005</v>
      </c>
      <c r="Z574">
        <v>0.1067</v>
      </c>
      <c r="AA574">
        <v>0.16189999999999999</v>
      </c>
      <c r="AB574">
        <v>0.26860000000000001</v>
      </c>
      <c r="AC574">
        <v>79.13</v>
      </c>
      <c r="AD574" s="1">
        <v>1904.23</v>
      </c>
      <c r="AE574">
        <v>251.23</v>
      </c>
      <c r="AF574" s="1">
        <v>63786.96</v>
      </c>
      <c r="AG574">
        <v>19</v>
      </c>
      <c r="AH574" s="1">
        <v>29291</v>
      </c>
      <c r="AI574" s="1">
        <v>42469</v>
      </c>
      <c r="AJ574">
        <v>34.299999999999997</v>
      </c>
      <c r="AK574">
        <v>22.01</v>
      </c>
      <c r="AL574">
        <v>22.59</v>
      </c>
      <c r="AM574">
        <v>2.6</v>
      </c>
      <c r="AN574">
        <v>0</v>
      </c>
      <c r="AO574">
        <v>0.61109999999999998</v>
      </c>
      <c r="AP574" s="1">
        <v>2263.2199999999998</v>
      </c>
      <c r="AQ574" s="1">
        <v>2864.19</v>
      </c>
      <c r="AR574" s="1">
        <v>10939.97</v>
      </c>
      <c r="AS574">
        <v>685.18</v>
      </c>
      <c r="AT574">
        <v>549.07000000000005</v>
      </c>
      <c r="AU574" s="1">
        <v>17301.62</v>
      </c>
      <c r="AV574" s="1">
        <v>13677.17</v>
      </c>
      <c r="AW574">
        <v>0.73909999999999998</v>
      </c>
      <c r="AX574" s="1">
        <v>1581.26</v>
      </c>
      <c r="AY574">
        <v>8.5400000000000004E-2</v>
      </c>
      <c r="AZ574" s="1">
        <v>1486.66</v>
      </c>
      <c r="BA574">
        <v>8.0299999999999996E-2</v>
      </c>
      <c r="BB574" s="1">
        <v>1760.88</v>
      </c>
      <c r="BC574">
        <v>9.5200000000000007E-2</v>
      </c>
      <c r="BD574" s="1">
        <v>18505.97</v>
      </c>
      <c r="BE574" s="1">
        <v>12232.28</v>
      </c>
      <c r="BF574">
        <v>6.2239000000000004</v>
      </c>
      <c r="BG574">
        <v>0.55830000000000002</v>
      </c>
      <c r="BH574">
        <v>0.30769999999999997</v>
      </c>
      <c r="BI574">
        <v>0.11210000000000001</v>
      </c>
      <c r="BJ574">
        <v>1.7000000000000001E-2</v>
      </c>
      <c r="BK574">
        <v>4.7999999999999996E-3</v>
      </c>
    </row>
    <row r="575" spans="1:63" x14ac:dyDescent="0.25">
      <c r="A575" t="s">
        <v>575</v>
      </c>
      <c r="B575">
        <v>48389</v>
      </c>
      <c r="C575">
        <v>111</v>
      </c>
      <c r="D575">
        <v>15.26</v>
      </c>
      <c r="E575" s="1">
        <v>1694.25</v>
      </c>
      <c r="F575" s="1">
        <v>1739.08</v>
      </c>
      <c r="G575">
        <v>4.5999999999999999E-3</v>
      </c>
      <c r="H575">
        <v>0</v>
      </c>
      <c r="I575">
        <v>1.1999999999999999E-3</v>
      </c>
      <c r="J575">
        <v>0</v>
      </c>
      <c r="K575">
        <v>1.44E-2</v>
      </c>
      <c r="L575">
        <v>0.95740000000000003</v>
      </c>
      <c r="M575">
        <v>2.24E-2</v>
      </c>
      <c r="N575">
        <v>0.32229999999999998</v>
      </c>
      <c r="O575">
        <v>3.5999999999999999E-3</v>
      </c>
      <c r="P575">
        <v>0.1416</v>
      </c>
      <c r="Q575" s="1">
        <v>57401.16</v>
      </c>
      <c r="R575">
        <v>0.1449</v>
      </c>
      <c r="S575">
        <v>0.16669999999999999</v>
      </c>
      <c r="T575">
        <v>0.68840000000000001</v>
      </c>
      <c r="U575">
        <v>13</v>
      </c>
      <c r="V575" s="1">
        <v>66107.69</v>
      </c>
      <c r="W575">
        <v>124.5</v>
      </c>
      <c r="X575" s="1">
        <v>176308.27</v>
      </c>
      <c r="Y575">
        <v>0.80700000000000005</v>
      </c>
      <c r="Z575">
        <v>6.4899999999999999E-2</v>
      </c>
      <c r="AA575">
        <v>0.12809999999999999</v>
      </c>
      <c r="AB575">
        <v>0.193</v>
      </c>
      <c r="AC575">
        <v>176.31</v>
      </c>
      <c r="AD575" s="1">
        <v>4130.24</v>
      </c>
      <c r="AE575">
        <v>456.54</v>
      </c>
      <c r="AF575" s="1">
        <v>139371.99</v>
      </c>
      <c r="AG575">
        <v>214</v>
      </c>
      <c r="AH575" s="1">
        <v>33143</v>
      </c>
      <c r="AI575" s="1">
        <v>58629</v>
      </c>
      <c r="AJ575">
        <v>32.1</v>
      </c>
      <c r="AK575">
        <v>22</v>
      </c>
      <c r="AL575">
        <v>24.04</v>
      </c>
      <c r="AM575">
        <v>4.5999999999999996</v>
      </c>
      <c r="AN575">
        <v>0</v>
      </c>
      <c r="AO575">
        <v>0.71319999999999995</v>
      </c>
      <c r="AP575" s="1">
        <v>1295.32</v>
      </c>
      <c r="AQ575" s="1">
        <v>1992.95</v>
      </c>
      <c r="AR575" s="1">
        <v>6634.63</v>
      </c>
      <c r="AS575">
        <v>828.23</v>
      </c>
      <c r="AT575">
        <v>564.13</v>
      </c>
      <c r="AU575" s="1">
        <v>11315.25</v>
      </c>
      <c r="AV575" s="1">
        <v>7244.92</v>
      </c>
      <c r="AW575">
        <v>0.52980000000000005</v>
      </c>
      <c r="AX575" s="1">
        <v>3174.93</v>
      </c>
      <c r="AY575">
        <v>0.23219999999999999</v>
      </c>
      <c r="AZ575" s="1">
        <v>2051</v>
      </c>
      <c r="BA575">
        <v>0.15</v>
      </c>
      <c r="BB575" s="1">
        <v>1204.51</v>
      </c>
      <c r="BC575">
        <v>8.8099999999999998E-2</v>
      </c>
      <c r="BD575" s="1">
        <v>13675.36</v>
      </c>
      <c r="BE575" s="1">
        <v>7322.4</v>
      </c>
      <c r="BF575">
        <v>1.6145</v>
      </c>
      <c r="BG575">
        <v>0.59540000000000004</v>
      </c>
      <c r="BH575">
        <v>0.23710000000000001</v>
      </c>
      <c r="BI575">
        <v>0.1166</v>
      </c>
      <c r="BJ575">
        <v>4.1300000000000003E-2</v>
      </c>
      <c r="BK575">
        <v>9.5999999999999992E-3</v>
      </c>
    </row>
    <row r="576" spans="1:63" x14ac:dyDescent="0.25">
      <c r="A576" t="s">
        <v>576</v>
      </c>
      <c r="B576">
        <v>45054</v>
      </c>
      <c r="C576">
        <v>10</v>
      </c>
      <c r="D576">
        <v>330.99</v>
      </c>
      <c r="E576" s="1">
        <v>3309.91</v>
      </c>
      <c r="F576" s="1">
        <v>3274.14</v>
      </c>
      <c r="G576">
        <v>1.41E-2</v>
      </c>
      <c r="H576">
        <v>1.1999999999999999E-3</v>
      </c>
      <c r="I576">
        <v>0.20069999999999999</v>
      </c>
      <c r="J576">
        <v>3.3999999999999998E-3</v>
      </c>
      <c r="K576">
        <v>0.1081</v>
      </c>
      <c r="L576">
        <v>0.58919999999999995</v>
      </c>
      <c r="M576">
        <v>8.3400000000000002E-2</v>
      </c>
      <c r="N576">
        <v>0.59189999999999998</v>
      </c>
      <c r="O576">
        <v>7.4700000000000003E-2</v>
      </c>
      <c r="P576">
        <v>0.19109999999999999</v>
      </c>
      <c r="Q576" s="1">
        <v>69355.44</v>
      </c>
      <c r="R576">
        <v>0.15559999999999999</v>
      </c>
      <c r="S576">
        <v>0.17510000000000001</v>
      </c>
      <c r="T576">
        <v>0.66930000000000001</v>
      </c>
      <c r="U576">
        <v>21</v>
      </c>
      <c r="V576" s="1">
        <v>109532.1</v>
      </c>
      <c r="W576">
        <v>154.44</v>
      </c>
      <c r="X576" s="1">
        <v>136766.79</v>
      </c>
      <c r="Y576">
        <v>0.72019999999999995</v>
      </c>
      <c r="Z576">
        <v>0.25619999999999998</v>
      </c>
      <c r="AA576">
        <v>2.35E-2</v>
      </c>
      <c r="AB576">
        <v>0.27979999999999999</v>
      </c>
      <c r="AC576">
        <v>136.77000000000001</v>
      </c>
      <c r="AD576" s="1">
        <v>6622.23</v>
      </c>
      <c r="AE576">
        <v>716.55</v>
      </c>
      <c r="AF576" s="1">
        <v>112710.14</v>
      </c>
      <c r="AG576">
        <v>110</v>
      </c>
      <c r="AH576" s="1">
        <v>33113</v>
      </c>
      <c r="AI576" s="1">
        <v>45965</v>
      </c>
      <c r="AJ576">
        <v>77.63</v>
      </c>
      <c r="AK576">
        <v>45.05</v>
      </c>
      <c r="AL576">
        <v>55.22</v>
      </c>
      <c r="AM576">
        <v>5.7</v>
      </c>
      <c r="AN576">
        <v>0</v>
      </c>
      <c r="AO576">
        <v>1.1407</v>
      </c>
      <c r="AP576" s="1">
        <v>1401.09</v>
      </c>
      <c r="AQ576" s="1">
        <v>1967.04</v>
      </c>
      <c r="AR576" s="1">
        <v>8946.32</v>
      </c>
      <c r="AS576" s="1">
        <v>1119.06</v>
      </c>
      <c r="AT576">
        <v>538.38</v>
      </c>
      <c r="AU576" s="1">
        <v>13971.89</v>
      </c>
      <c r="AV576" s="1">
        <v>7490.86</v>
      </c>
      <c r="AW576">
        <v>0.47170000000000001</v>
      </c>
      <c r="AX576" s="1">
        <v>5844.82</v>
      </c>
      <c r="AY576">
        <v>0.36799999999999999</v>
      </c>
      <c r="AZ576">
        <v>804.09</v>
      </c>
      <c r="BA576">
        <v>5.0599999999999999E-2</v>
      </c>
      <c r="BB576" s="1">
        <v>1740.86</v>
      </c>
      <c r="BC576">
        <v>0.1096</v>
      </c>
      <c r="BD576" s="1">
        <v>15880.63</v>
      </c>
      <c r="BE576" s="1">
        <v>5670.58</v>
      </c>
      <c r="BF576">
        <v>1.6408</v>
      </c>
      <c r="BG576">
        <v>0.5716</v>
      </c>
      <c r="BH576">
        <v>0.2427</v>
      </c>
      <c r="BI576">
        <v>8.3000000000000004E-2</v>
      </c>
      <c r="BJ576">
        <v>3.78E-2</v>
      </c>
      <c r="BK576">
        <v>6.5000000000000002E-2</v>
      </c>
    </row>
    <row r="577" spans="1:63" x14ac:dyDescent="0.25">
      <c r="A577" t="s">
        <v>577</v>
      </c>
      <c r="B577">
        <v>46359</v>
      </c>
      <c r="C577">
        <v>47</v>
      </c>
      <c r="D577">
        <v>183.56</v>
      </c>
      <c r="E577" s="1">
        <v>8627.5400000000009</v>
      </c>
      <c r="F577" s="1">
        <v>7821.34</v>
      </c>
      <c r="G577">
        <v>1.9900000000000001E-2</v>
      </c>
      <c r="H577">
        <v>1E-3</v>
      </c>
      <c r="I577">
        <v>2.3400000000000001E-2</v>
      </c>
      <c r="J577">
        <v>1.6999999999999999E-3</v>
      </c>
      <c r="K577">
        <v>4.6199999999999998E-2</v>
      </c>
      <c r="L577">
        <v>0.8659</v>
      </c>
      <c r="M577">
        <v>4.19E-2</v>
      </c>
      <c r="N577">
        <v>0.28620000000000001</v>
      </c>
      <c r="O577">
        <v>1.72E-2</v>
      </c>
      <c r="P577">
        <v>0.1459</v>
      </c>
      <c r="Q577" s="1">
        <v>65909.600000000006</v>
      </c>
      <c r="R577">
        <v>0.2253</v>
      </c>
      <c r="S577">
        <v>0.2253</v>
      </c>
      <c r="T577">
        <v>0.5494</v>
      </c>
      <c r="U577">
        <v>37</v>
      </c>
      <c r="V577" s="1">
        <v>102813.81</v>
      </c>
      <c r="W577">
        <v>223.98</v>
      </c>
      <c r="X577" s="1">
        <v>188821.88</v>
      </c>
      <c r="Y577">
        <v>0.73519999999999996</v>
      </c>
      <c r="Z577">
        <v>0.22209999999999999</v>
      </c>
      <c r="AA577">
        <v>4.2599999999999999E-2</v>
      </c>
      <c r="AB577">
        <v>0.26479999999999998</v>
      </c>
      <c r="AC577">
        <v>188.82</v>
      </c>
      <c r="AD577" s="1">
        <v>6897.78</v>
      </c>
      <c r="AE577">
        <v>635.57000000000005</v>
      </c>
      <c r="AF577" s="1">
        <v>165648.32000000001</v>
      </c>
      <c r="AG577">
        <v>328</v>
      </c>
      <c r="AH577" s="1">
        <v>38747</v>
      </c>
      <c r="AI577" s="1">
        <v>58677</v>
      </c>
      <c r="AJ577">
        <v>59.14</v>
      </c>
      <c r="AK577">
        <v>35.090000000000003</v>
      </c>
      <c r="AL577">
        <v>36.96</v>
      </c>
      <c r="AM577">
        <v>2.4</v>
      </c>
      <c r="AN577">
        <v>0</v>
      </c>
      <c r="AO577">
        <v>0.59519999999999995</v>
      </c>
      <c r="AP577" s="1">
        <v>1291.17</v>
      </c>
      <c r="AQ577" s="1">
        <v>1710.11</v>
      </c>
      <c r="AR577" s="1">
        <v>6396.39</v>
      </c>
      <c r="AS577">
        <v>789.66</v>
      </c>
      <c r="AT577">
        <v>237.53</v>
      </c>
      <c r="AU577" s="1">
        <v>10424.870000000001</v>
      </c>
      <c r="AV577" s="1">
        <v>4778.01</v>
      </c>
      <c r="AW577">
        <v>0.34460000000000002</v>
      </c>
      <c r="AX577" s="1">
        <v>5861.97</v>
      </c>
      <c r="AY577">
        <v>0.42280000000000001</v>
      </c>
      <c r="AZ577" s="1">
        <v>2244.08</v>
      </c>
      <c r="BA577">
        <v>0.1618</v>
      </c>
      <c r="BB577">
        <v>981.4</v>
      </c>
      <c r="BC577">
        <v>7.0800000000000002E-2</v>
      </c>
      <c r="BD577" s="1">
        <v>13865.46</v>
      </c>
      <c r="BE577" s="1">
        <v>3274.61</v>
      </c>
      <c r="BF577">
        <v>0.63370000000000004</v>
      </c>
      <c r="BG577">
        <v>0.53169999999999995</v>
      </c>
      <c r="BH577">
        <v>0.23350000000000001</v>
      </c>
      <c r="BI577">
        <v>0.19739999999999999</v>
      </c>
      <c r="BJ577">
        <v>1.8100000000000002E-2</v>
      </c>
      <c r="BK577">
        <v>1.9300000000000001E-2</v>
      </c>
    </row>
    <row r="578" spans="1:63" x14ac:dyDescent="0.25">
      <c r="A578" t="s">
        <v>578</v>
      </c>
      <c r="B578">
        <v>47225</v>
      </c>
      <c r="C578">
        <v>76</v>
      </c>
      <c r="D578">
        <v>28.79</v>
      </c>
      <c r="E578" s="1">
        <v>2188.08</v>
      </c>
      <c r="F578" s="1">
        <v>2026.35</v>
      </c>
      <c r="G578">
        <v>5.4000000000000003E-3</v>
      </c>
      <c r="H578">
        <v>5.0000000000000001E-4</v>
      </c>
      <c r="I578">
        <v>1.38E-2</v>
      </c>
      <c r="J578">
        <v>5.0000000000000001E-4</v>
      </c>
      <c r="K578">
        <v>2.9100000000000001E-2</v>
      </c>
      <c r="L578">
        <v>0.93679999999999997</v>
      </c>
      <c r="M578">
        <v>1.38E-2</v>
      </c>
      <c r="N578">
        <v>0.1328</v>
      </c>
      <c r="O578">
        <v>7.4999999999999997E-3</v>
      </c>
      <c r="P578">
        <v>0.1144</v>
      </c>
      <c r="Q578" s="1">
        <v>80598.960000000006</v>
      </c>
      <c r="R578">
        <v>0.1096</v>
      </c>
      <c r="S578">
        <v>0.1096</v>
      </c>
      <c r="T578">
        <v>0.78080000000000005</v>
      </c>
      <c r="U578">
        <v>14</v>
      </c>
      <c r="V578" s="1">
        <v>102055.29</v>
      </c>
      <c r="W578">
        <v>156.01</v>
      </c>
      <c r="X578" s="1">
        <v>426249.2</v>
      </c>
      <c r="Y578">
        <v>0.89549999999999996</v>
      </c>
      <c r="Z578">
        <v>5.7099999999999998E-2</v>
      </c>
      <c r="AA578">
        <v>4.7399999999999998E-2</v>
      </c>
      <c r="AB578">
        <v>0.1045</v>
      </c>
      <c r="AC578">
        <v>426.25</v>
      </c>
      <c r="AD578" s="1">
        <v>12552.36</v>
      </c>
      <c r="AE578" s="1">
        <v>1213.53</v>
      </c>
      <c r="AF578" s="1">
        <v>387674.91</v>
      </c>
      <c r="AG578">
        <v>597</v>
      </c>
      <c r="AH578" s="1">
        <v>45343</v>
      </c>
      <c r="AI578" s="1">
        <v>117172</v>
      </c>
      <c r="AJ578">
        <v>54.96</v>
      </c>
      <c r="AK578">
        <v>28.15</v>
      </c>
      <c r="AL578">
        <v>30.89</v>
      </c>
      <c r="AM578">
        <v>4.3</v>
      </c>
      <c r="AN578">
        <v>0</v>
      </c>
      <c r="AO578">
        <v>0.62680000000000002</v>
      </c>
      <c r="AP578" s="1">
        <v>2033.26</v>
      </c>
      <c r="AQ578" s="1">
        <v>2830.81</v>
      </c>
      <c r="AR578" s="1">
        <v>8217.76</v>
      </c>
      <c r="AS578">
        <v>820.24</v>
      </c>
      <c r="AT578">
        <v>418.57</v>
      </c>
      <c r="AU578" s="1">
        <v>14320.64</v>
      </c>
      <c r="AV578" s="1">
        <v>3893.35</v>
      </c>
      <c r="AW578">
        <v>0.19889999999999999</v>
      </c>
      <c r="AX578" s="1">
        <v>11752.57</v>
      </c>
      <c r="AY578">
        <v>0.60040000000000004</v>
      </c>
      <c r="AZ578" s="1">
        <v>3120.9</v>
      </c>
      <c r="BA578">
        <v>0.15939999999999999</v>
      </c>
      <c r="BB578">
        <v>809.17</v>
      </c>
      <c r="BC578">
        <v>4.1300000000000003E-2</v>
      </c>
      <c r="BD578" s="1">
        <v>19575.990000000002</v>
      </c>
      <c r="BE578" s="1">
        <v>1456.13</v>
      </c>
      <c r="BF578">
        <v>0.1268</v>
      </c>
      <c r="BG578">
        <v>0.55959999999999999</v>
      </c>
      <c r="BH578">
        <v>0.21160000000000001</v>
      </c>
      <c r="BI578">
        <v>0.18640000000000001</v>
      </c>
      <c r="BJ578">
        <v>2.4899999999999999E-2</v>
      </c>
      <c r="BK578">
        <v>1.7600000000000001E-2</v>
      </c>
    </row>
    <row r="579" spans="1:63" x14ac:dyDescent="0.25">
      <c r="A579" t="s">
        <v>579</v>
      </c>
      <c r="B579">
        <v>47696</v>
      </c>
      <c r="C579">
        <v>243</v>
      </c>
      <c r="D579">
        <v>8.35</v>
      </c>
      <c r="E579" s="1">
        <v>2028.6</v>
      </c>
      <c r="F579" s="1">
        <v>1883.36</v>
      </c>
      <c r="G579">
        <v>2.0999999999999999E-3</v>
      </c>
      <c r="H579">
        <v>0</v>
      </c>
      <c r="I579">
        <v>3.7000000000000002E-3</v>
      </c>
      <c r="J579">
        <v>0</v>
      </c>
      <c r="K579">
        <v>3.0800000000000001E-2</v>
      </c>
      <c r="L579">
        <v>0.95009999999999994</v>
      </c>
      <c r="M579">
        <v>1.3299999999999999E-2</v>
      </c>
      <c r="N579">
        <v>0.38650000000000001</v>
      </c>
      <c r="O579">
        <v>9.7999999999999997E-3</v>
      </c>
      <c r="P579">
        <v>0.17150000000000001</v>
      </c>
      <c r="Q579" s="1">
        <v>60647.69</v>
      </c>
      <c r="R579">
        <v>0.12330000000000001</v>
      </c>
      <c r="S579">
        <v>0.21920000000000001</v>
      </c>
      <c r="T579">
        <v>0.65749999999999997</v>
      </c>
      <c r="U579">
        <v>17</v>
      </c>
      <c r="V579" s="1">
        <v>83336.59</v>
      </c>
      <c r="W579">
        <v>116.1</v>
      </c>
      <c r="X579" s="1">
        <v>238347.51</v>
      </c>
      <c r="Y579">
        <v>0.77759999999999996</v>
      </c>
      <c r="Z579">
        <v>0.1173</v>
      </c>
      <c r="AA579">
        <v>0.1051</v>
      </c>
      <c r="AB579">
        <v>0.22239999999999999</v>
      </c>
      <c r="AC579">
        <v>238.35</v>
      </c>
      <c r="AD579" s="1">
        <v>6569.24</v>
      </c>
      <c r="AE579">
        <v>693.48</v>
      </c>
      <c r="AF579" s="1">
        <v>202227.03</v>
      </c>
      <c r="AG579">
        <v>458</v>
      </c>
      <c r="AH579" s="1">
        <v>30543</v>
      </c>
      <c r="AI579" s="1">
        <v>55683</v>
      </c>
      <c r="AJ579">
        <v>31.55</v>
      </c>
      <c r="AK579">
        <v>27.05</v>
      </c>
      <c r="AL579">
        <v>27.38</v>
      </c>
      <c r="AM579">
        <v>4.5</v>
      </c>
      <c r="AN579">
        <v>0</v>
      </c>
      <c r="AO579">
        <v>1.2143999999999999</v>
      </c>
      <c r="AP579" s="1">
        <v>1536.82</v>
      </c>
      <c r="AQ579" s="1">
        <v>2747.67</v>
      </c>
      <c r="AR579" s="1">
        <v>8021.19</v>
      </c>
      <c r="AS579">
        <v>646.88</v>
      </c>
      <c r="AT579">
        <v>362.02</v>
      </c>
      <c r="AU579" s="1">
        <v>13314.59</v>
      </c>
      <c r="AV579" s="1">
        <v>6823.1</v>
      </c>
      <c r="AW579">
        <v>0.45379999999999998</v>
      </c>
      <c r="AX579" s="1">
        <v>5881.13</v>
      </c>
      <c r="AY579">
        <v>0.3911</v>
      </c>
      <c r="AZ579">
        <v>600.83000000000004</v>
      </c>
      <c r="BA579">
        <v>0.04</v>
      </c>
      <c r="BB579" s="1">
        <v>1731.31</v>
      </c>
      <c r="BC579">
        <v>0.11509999999999999</v>
      </c>
      <c r="BD579" s="1">
        <v>15036.37</v>
      </c>
      <c r="BE579" s="1">
        <v>5474.13</v>
      </c>
      <c r="BF579">
        <v>1.2633000000000001</v>
      </c>
      <c r="BG579">
        <v>0.59309999999999996</v>
      </c>
      <c r="BH579">
        <v>0.25319999999999998</v>
      </c>
      <c r="BI579">
        <v>0.10680000000000001</v>
      </c>
      <c r="BJ579">
        <v>3.3099999999999997E-2</v>
      </c>
      <c r="BK579">
        <v>1.38E-2</v>
      </c>
    </row>
    <row r="580" spans="1:63" x14ac:dyDescent="0.25">
      <c r="A580" t="s">
        <v>580</v>
      </c>
      <c r="B580">
        <v>46219</v>
      </c>
      <c r="C580">
        <v>90</v>
      </c>
      <c r="D580">
        <v>11.29</v>
      </c>
      <c r="E580" s="1">
        <v>1016.52</v>
      </c>
      <c r="F580" s="1">
        <v>1168.57</v>
      </c>
      <c r="G580">
        <v>6.0000000000000001E-3</v>
      </c>
      <c r="H580">
        <v>0</v>
      </c>
      <c r="I580">
        <v>4.3E-3</v>
      </c>
      <c r="J580">
        <v>8.9999999999999998E-4</v>
      </c>
      <c r="K580">
        <v>7.7000000000000002E-3</v>
      </c>
      <c r="L580">
        <v>0.92810000000000004</v>
      </c>
      <c r="M580">
        <v>5.3100000000000001E-2</v>
      </c>
      <c r="N580">
        <v>0.17760000000000001</v>
      </c>
      <c r="O580">
        <v>0</v>
      </c>
      <c r="P580">
        <v>0.1056</v>
      </c>
      <c r="Q580" s="1">
        <v>60458.47</v>
      </c>
      <c r="R580">
        <v>0.1163</v>
      </c>
      <c r="S580">
        <v>0.19769999999999999</v>
      </c>
      <c r="T580">
        <v>0.68600000000000005</v>
      </c>
      <c r="U580">
        <v>11</v>
      </c>
      <c r="V580" s="1">
        <v>67505.820000000007</v>
      </c>
      <c r="W580">
        <v>90.52</v>
      </c>
      <c r="X580" s="1">
        <v>156598.06</v>
      </c>
      <c r="Y580">
        <v>0.8851</v>
      </c>
      <c r="Z580">
        <v>6.8699999999999997E-2</v>
      </c>
      <c r="AA580">
        <v>4.6199999999999998E-2</v>
      </c>
      <c r="AB580">
        <v>0.1149</v>
      </c>
      <c r="AC580">
        <v>156.6</v>
      </c>
      <c r="AD580" s="1">
        <v>3543.52</v>
      </c>
      <c r="AE580">
        <v>450.62</v>
      </c>
      <c r="AF580" s="1">
        <v>129453.62</v>
      </c>
      <c r="AG580">
        <v>161</v>
      </c>
      <c r="AH580" s="1">
        <v>39002</v>
      </c>
      <c r="AI580" s="1">
        <v>59473</v>
      </c>
      <c r="AJ580">
        <v>35.6</v>
      </c>
      <c r="AK580">
        <v>22</v>
      </c>
      <c r="AL580">
        <v>22</v>
      </c>
      <c r="AM580">
        <v>3.9</v>
      </c>
      <c r="AN580" s="1">
        <v>2226.7600000000002</v>
      </c>
      <c r="AO580">
        <v>1.4999</v>
      </c>
      <c r="AP580" s="1">
        <v>1361.56</v>
      </c>
      <c r="AQ580" s="1">
        <v>1984.4</v>
      </c>
      <c r="AR580" s="1">
        <v>7268.83</v>
      </c>
      <c r="AS580">
        <v>644.27</v>
      </c>
      <c r="AT580">
        <v>484.45</v>
      </c>
      <c r="AU580" s="1">
        <v>11743.51</v>
      </c>
      <c r="AV580" s="1">
        <v>5577.14</v>
      </c>
      <c r="AW580">
        <v>0.41889999999999999</v>
      </c>
      <c r="AX580" s="1">
        <v>4824.67</v>
      </c>
      <c r="AY580">
        <v>0.36230000000000001</v>
      </c>
      <c r="AZ580" s="1">
        <v>1644.93</v>
      </c>
      <c r="BA580">
        <v>0.1235</v>
      </c>
      <c r="BB580" s="1">
        <v>1268.22</v>
      </c>
      <c r="BC580">
        <v>9.5200000000000007E-2</v>
      </c>
      <c r="BD580" s="1">
        <v>13314.96</v>
      </c>
      <c r="BE580" s="1">
        <v>6021.93</v>
      </c>
      <c r="BF580">
        <v>1.8823000000000001</v>
      </c>
      <c r="BG580">
        <v>0.49909999999999999</v>
      </c>
      <c r="BH580">
        <v>0.24679999999999999</v>
      </c>
      <c r="BI580">
        <v>0.18870000000000001</v>
      </c>
      <c r="BJ580">
        <v>4.3499999999999997E-2</v>
      </c>
      <c r="BK580">
        <v>2.1899999999999999E-2</v>
      </c>
    </row>
    <row r="581" spans="1:63" x14ac:dyDescent="0.25">
      <c r="A581" t="s">
        <v>581</v>
      </c>
      <c r="B581">
        <v>48884</v>
      </c>
      <c r="C581">
        <v>81</v>
      </c>
      <c r="D581">
        <v>19.13</v>
      </c>
      <c r="E581" s="1">
        <v>1549.57</v>
      </c>
      <c r="F581" s="1">
        <v>1433.33</v>
      </c>
      <c r="G581">
        <v>1.3299999999999999E-2</v>
      </c>
      <c r="H581">
        <v>2.0999999999999999E-3</v>
      </c>
      <c r="I581">
        <v>3.56E-2</v>
      </c>
      <c r="J581">
        <v>6.9999999999999999E-4</v>
      </c>
      <c r="K581">
        <v>1.54E-2</v>
      </c>
      <c r="L581">
        <v>0.90790000000000004</v>
      </c>
      <c r="M581">
        <v>2.5100000000000001E-2</v>
      </c>
      <c r="N581">
        <v>0.502</v>
      </c>
      <c r="O581">
        <v>3.0000000000000001E-3</v>
      </c>
      <c r="P581">
        <v>0.12920000000000001</v>
      </c>
      <c r="Q581" s="1">
        <v>56134.38</v>
      </c>
      <c r="R581">
        <v>0.1053</v>
      </c>
      <c r="S581">
        <v>0.25259999999999999</v>
      </c>
      <c r="T581">
        <v>0.6421</v>
      </c>
      <c r="U581">
        <v>9</v>
      </c>
      <c r="V581" s="1">
        <v>86145.75</v>
      </c>
      <c r="W581">
        <v>168.44</v>
      </c>
      <c r="X581" s="1">
        <v>239946.84</v>
      </c>
      <c r="Y581">
        <v>0.66720000000000002</v>
      </c>
      <c r="Z581">
        <v>0.23960000000000001</v>
      </c>
      <c r="AA581">
        <v>9.3200000000000005E-2</v>
      </c>
      <c r="AB581">
        <v>0.33279999999999998</v>
      </c>
      <c r="AC581">
        <v>239.95</v>
      </c>
      <c r="AD581" s="1">
        <v>7022.53</v>
      </c>
      <c r="AE581">
        <v>690.59</v>
      </c>
      <c r="AF581" s="1">
        <v>217467.67</v>
      </c>
      <c r="AG581">
        <v>488</v>
      </c>
      <c r="AH581" s="1">
        <v>35905</v>
      </c>
      <c r="AI581" s="1">
        <v>61877</v>
      </c>
      <c r="AJ581">
        <v>46.3</v>
      </c>
      <c r="AK581">
        <v>27.2</v>
      </c>
      <c r="AL581">
        <v>28.39</v>
      </c>
      <c r="AM581">
        <v>5</v>
      </c>
      <c r="AN581">
        <v>0</v>
      </c>
      <c r="AO581">
        <v>0.76219999999999999</v>
      </c>
      <c r="AP581" s="1">
        <v>1451.51</v>
      </c>
      <c r="AQ581" s="1">
        <v>2507.73</v>
      </c>
      <c r="AR581" s="1">
        <v>5377.94</v>
      </c>
      <c r="AS581">
        <v>228.78</v>
      </c>
      <c r="AT581">
        <v>151.75</v>
      </c>
      <c r="AU581" s="1">
        <v>9717.7099999999991</v>
      </c>
      <c r="AV581" s="1">
        <v>4964.12</v>
      </c>
      <c r="AW581">
        <v>0.35160000000000002</v>
      </c>
      <c r="AX581" s="1">
        <v>6288.65</v>
      </c>
      <c r="AY581">
        <v>0.44550000000000001</v>
      </c>
      <c r="AZ581" s="1">
        <v>1694.87</v>
      </c>
      <c r="BA581">
        <v>0.1201</v>
      </c>
      <c r="BB581" s="1">
        <v>1169.82</v>
      </c>
      <c r="BC581">
        <v>8.2900000000000001E-2</v>
      </c>
      <c r="BD581" s="1">
        <v>14117.46</v>
      </c>
      <c r="BE581" s="1">
        <v>2738.48</v>
      </c>
      <c r="BF581">
        <v>0.50980000000000003</v>
      </c>
      <c r="BG581">
        <v>0.50549999999999995</v>
      </c>
      <c r="BH581">
        <v>0.2455</v>
      </c>
      <c r="BI581">
        <v>0.19950000000000001</v>
      </c>
      <c r="BJ581">
        <v>3.2099999999999997E-2</v>
      </c>
      <c r="BK581">
        <v>1.7399999999999999E-2</v>
      </c>
    </row>
    <row r="582" spans="1:63" x14ac:dyDescent="0.25">
      <c r="A582" t="s">
        <v>582</v>
      </c>
      <c r="B582">
        <v>46060</v>
      </c>
      <c r="C582">
        <v>139</v>
      </c>
      <c r="D582">
        <v>21.4</v>
      </c>
      <c r="E582" s="1">
        <v>2975.12</v>
      </c>
      <c r="F582" s="1">
        <v>2711.35</v>
      </c>
      <c r="G582">
        <v>1.5E-3</v>
      </c>
      <c r="H582">
        <v>4.0000000000000002E-4</v>
      </c>
      <c r="I582">
        <v>2.5999999999999999E-3</v>
      </c>
      <c r="J582">
        <v>0</v>
      </c>
      <c r="K582">
        <v>7.4000000000000003E-3</v>
      </c>
      <c r="L582">
        <v>0.96050000000000002</v>
      </c>
      <c r="M582">
        <v>2.7699999999999999E-2</v>
      </c>
      <c r="N582">
        <v>0.50819999999999999</v>
      </c>
      <c r="O582">
        <v>6.9999999999999999E-4</v>
      </c>
      <c r="P582">
        <v>0.16020000000000001</v>
      </c>
      <c r="Q582" s="1">
        <v>67544.899999999994</v>
      </c>
      <c r="R582">
        <v>0.1071</v>
      </c>
      <c r="S582">
        <v>0.22620000000000001</v>
      </c>
      <c r="T582">
        <v>0.66669999999999996</v>
      </c>
      <c r="U582">
        <v>22</v>
      </c>
      <c r="V582" s="1">
        <v>64724</v>
      </c>
      <c r="W582">
        <v>129.25</v>
      </c>
      <c r="X582" s="1">
        <v>98496.2</v>
      </c>
      <c r="Y582">
        <v>0.85699999999999998</v>
      </c>
      <c r="Z582">
        <v>9.5799999999999996E-2</v>
      </c>
      <c r="AA582">
        <v>4.7100000000000003E-2</v>
      </c>
      <c r="AB582">
        <v>0.14299999999999999</v>
      </c>
      <c r="AC582">
        <v>98.5</v>
      </c>
      <c r="AD582" s="1">
        <v>2190.56</v>
      </c>
      <c r="AE582">
        <v>268</v>
      </c>
      <c r="AF582" s="1">
        <v>93649.31</v>
      </c>
      <c r="AG582">
        <v>67</v>
      </c>
      <c r="AH582" s="1">
        <v>34467</v>
      </c>
      <c r="AI582" s="1">
        <v>48980</v>
      </c>
      <c r="AJ582">
        <v>25.4</v>
      </c>
      <c r="AK582">
        <v>22</v>
      </c>
      <c r="AL582">
        <v>22.79</v>
      </c>
      <c r="AM582">
        <v>4.7</v>
      </c>
      <c r="AN582">
        <v>0</v>
      </c>
      <c r="AO582">
        <v>0.71709999999999996</v>
      </c>
      <c r="AP582" s="1">
        <v>1612.67</v>
      </c>
      <c r="AQ582" s="1">
        <v>2484.67</v>
      </c>
      <c r="AR582" s="1">
        <v>6805.37</v>
      </c>
      <c r="AS582">
        <v>333.87</v>
      </c>
      <c r="AT582">
        <v>274.75</v>
      </c>
      <c r="AU582" s="1">
        <v>11511.32</v>
      </c>
      <c r="AV582" s="1">
        <v>9980.43</v>
      </c>
      <c r="AW582">
        <v>0.6946</v>
      </c>
      <c r="AX582" s="1">
        <v>1968.14</v>
      </c>
      <c r="AY582">
        <v>0.13700000000000001</v>
      </c>
      <c r="AZ582" s="1">
        <v>1078.53</v>
      </c>
      <c r="BA582">
        <v>7.51E-2</v>
      </c>
      <c r="BB582" s="1">
        <v>1341.8</v>
      </c>
      <c r="BC582">
        <v>9.3399999999999997E-2</v>
      </c>
      <c r="BD582" s="1">
        <v>14368.9</v>
      </c>
      <c r="BE582" s="1">
        <v>8010.74</v>
      </c>
      <c r="BF582">
        <v>3.3622000000000001</v>
      </c>
      <c r="BG582">
        <v>0.52700000000000002</v>
      </c>
      <c r="BH582">
        <v>0.2407</v>
      </c>
      <c r="BI582">
        <v>0.1736</v>
      </c>
      <c r="BJ582">
        <v>3.9800000000000002E-2</v>
      </c>
      <c r="BK582">
        <v>1.89E-2</v>
      </c>
    </row>
    <row r="583" spans="1:63" x14ac:dyDescent="0.25">
      <c r="A583" t="s">
        <v>583</v>
      </c>
      <c r="B583">
        <v>49155</v>
      </c>
      <c r="C583">
        <v>118</v>
      </c>
      <c r="D583">
        <v>6.3</v>
      </c>
      <c r="E583">
        <v>743.86</v>
      </c>
      <c r="F583">
        <v>688.94</v>
      </c>
      <c r="G583">
        <v>1.5E-3</v>
      </c>
      <c r="H583">
        <v>0</v>
      </c>
      <c r="I583">
        <v>1.0200000000000001E-2</v>
      </c>
      <c r="J583">
        <v>0</v>
      </c>
      <c r="K583">
        <v>2.8999999999999998E-3</v>
      </c>
      <c r="L583">
        <v>0.98260000000000003</v>
      </c>
      <c r="M583">
        <v>2.8999999999999998E-3</v>
      </c>
      <c r="N583">
        <v>0.99809999999999999</v>
      </c>
      <c r="O583">
        <v>0</v>
      </c>
      <c r="P583">
        <v>0.1603</v>
      </c>
      <c r="Q583" s="1">
        <v>64116.91</v>
      </c>
      <c r="R583">
        <v>0.15559999999999999</v>
      </c>
      <c r="S583">
        <v>0.17780000000000001</v>
      </c>
      <c r="T583">
        <v>0.66669999999999996</v>
      </c>
      <c r="U583">
        <v>10</v>
      </c>
      <c r="V583" s="1">
        <v>85149.7</v>
      </c>
      <c r="W583">
        <v>69.66</v>
      </c>
      <c r="X583" s="1">
        <v>90492.11</v>
      </c>
      <c r="Y583">
        <v>0.84630000000000005</v>
      </c>
      <c r="Z583">
        <v>2.3199999999999998E-2</v>
      </c>
      <c r="AA583">
        <v>0.1305</v>
      </c>
      <c r="AB583">
        <v>0.1537</v>
      </c>
      <c r="AC583">
        <v>90.49</v>
      </c>
      <c r="AD583" s="1">
        <v>2078.59</v>
      </c>
      <c r="AE583">
        <v>233.49</v>
      </c>
      <c r="AF583" s="1">
        <v>74289.259999999995</v>
      </c>
      <c r="AG583">
        <v>35</v>
      </c>
      <c r="AH583" s="1">
        <v>24925</v>
      </c>
      <c r="AI583" s="1">
        <v>41005</v>
      </c>
      <c r="AJ583">
        <v>29</v>
      </c>
      <c r="AK583">
        <v>22</v>
      </c>
      <c r="AL583">
        <v>24.43</v>
      </c>
      <c r="AM583">
        <v>3.6</v>
      </c>
      <c r="AN583">
        <v>0</v>
      </c>
      <c r="AO583">
        <v>1.3907</v>
      </c>
      <c r="AP583" s="1">
        <v>2860.85</v>
      </c>
      <c r="AQ583" s="1">
        <v>3882.74</v>
      </c>
      <c r="AR583" s="1">
        <v>10289.65</v>
      </c>
      <c r="AS583" s="1">
        <v>1008.89</v>
      </c>
      <c r="AT583">
        <v>659.47</v>
      </c>
      <c r="AU583" s="1">
        <v>18701.59</v>
      </c>
      <c r="AV583" s="1">
        <v>15443.28</v>
      </c>
      <c r="AW583">
        <v>0.76039999999999996</v>
      </c>
      <c r="AX583" s="1">
        <v>1711.46</v>
      </c>
      <c r="AY583">
        <v>8.43E-2</v>
      </c>
      <c r="AZ583">
        <v>862.73</v>
      </c>
      <c r="BA583">
        <v>4.2500000000000003E-2</v>
      </c>
      <c r="BB583" s="1">
        <v>2292.31</v>
      </c>
      <c r="BC583">
        <v>0.1129</v>
      </c>
      <c r="BD583" s="1">
        <v>20309.78</v>
      </c>
      <c r="BE583" s="1">
        <v>13606.93</v>
      </c>
      <c r="BF583">
        <v>9.5945</v>
      </c>
      <c r="BG583">
        <v>0.56200000000000006</v>
      </c>
      <c r="BH583">
        <v>0.25879999999999997</v>
      </c>
      <c r="BI583">
        <v>0.1208</v>
      </c>
      <c r="BJ583">
        <v>3.2500000000000001E-2</v>
      </c>
      <c r="BK583">
        <v>2.5899999999999999E-2</v>
      </c>
    </row>
    <row r="584" spans="1:63" x14ac:dyDescent="0.25">
      <c r="A584" t="s">
        <v>584</v>
      </c>
      <c r="B584">
        <v>47746</v>
      </c>
      <c r="C584">
        <v>91</v>
      </c>
      <c r="D584">
        <v>10.86</v>
      </c>
      <c r="E584">
        <v>988.1</v>
      </c>
      <c r="F584">
        <v>929.37</v>
      </c>
      <c r="G584">
        <v>2.2000000000000001E-3</v>
      </c>
      <c r="H584">
        <v>0</v>
      </c>
      <c r="I584">
        <v>2.2000000000000001E-3</v>
      </c>
      <c r="J584">
        <v>0</v>
      </c>
      <c r="K584">
        <v>1.4E-2</v>
      </c>
      <c r="L584">
        <v>0.97950000000000004</v>
      </c>
      <c r="M584">
        <v>2.2000000000000001E-3</v>
      </c>
      <c r="N584">
        <v>0.41539999999999999</v>
      </c>
      <c r="O584">
        <v>0</v>
      </c>
      <c r="P584">
        <v>0.17580000000000001</v>
      </c>
      <c r="Q584" s="1">
        <v>63877.87</v>
      </c>
      <c r="R584">
        <v>8.0600000000000005E-2</v>
      </c>
      <c r="S584">
        <v>0.1613</v>
      </c>
      <c r="T584">
        <v>0.7581</v>
      </c>
      <c r="U584">
        <v>14</v>
      </c>
      <c r="V584" s="1">
        <v>92643.14</v>
      </c>
      <c r="W584">
        <v>66.56</v>
      </c>
      <c r="X584" s="1">
        <v>171948.44</v>
      </c>
      <c r="Y584">
        <v>0.77490000000000003</v>
      </c>
      <c r="Z584">
        <v>6.3200000000000006E-2</v>
      </c>
      <c r="AA584">
        <v>0.1618</v>
      </c>
      <c r="AB584">
        <v>0.22509999999999999</v>
      </c>
      <c r="AC584">
        <v>171.95</v>
      </c>
      <c r="AD584" s="1">
        <v>4268.8599999999997</v>
      </c>
      <c r="AE584">
        <v>410.73</v>
      </c>
      <c r="AF584" s="1">
        <v>150813.44</v>
      </c>
      <c r="AG584">
        <v>255</v>
      </c>
      <c r="AH584" s="1">
        <v>36336</v>
      </c>
      <c r="AI584" s="1">
        <v>55473</v>
      </c>
      <c r="AJ584">
        <v>35.049999999999997</v>
      </c>
      <c r="AK584">
        <v>22.66</v>
      </c>
      <c r="AL584">
        <v>25.16</v>
      </c>
      <c r="AM584">
        <v>4.5</v>
      </c>
      <c r="AN584" s="1">
        <v>1976.71</v>
      </c>
      <c r="AO584">
        <v>1.3717999999999999</v>
      </c>
      <c r="AP584" s="1">
        <v>2123.58</v>
      </c>
      <c r="AQ584" s="1">
        <v>1719.87</v>
      </c>
      <c r="AR584" s="1">
        <v>7728.8</v>
      </c>
      <c r="AS584">
        <v>540.41</v>
      </c>
      <c r="AT584" s="1">
        <v>1030.78</v>
      </c>
      <c r="AU584" s="1">
        <v>13143.44</v>
      </c>
      <c r="AV584" s="1">
        <v>7983.81</v>
      </c>
      <c r="AW584">
        <v>0.48020000000000002</v>
      </c>
      <c r="AX584" s="1">
        <v>5561.23</v>
      </c>
      <c r="AY584">
        <v>0.33450000000000002</v>
      </c>
      <c r="AZ584" s="1">
        <v>1699.96</v>
      </c>
      <c r="BA584">
        <v>0.1023</v>
      </c>
      <c r="BB584" s="1">
        <v>1380.41</v>
      </c>
      <c r="BC584">
        <v>8.3000000000000004E-2</v>
      </c>
      <c r="BD584" s="1">
        <v>16625.41</v>
      </c>
      <c r="BE584" s="1">
        <v>6618.21</v>
      </c>
      <c r="BF584">
        <v>1.7992999999999999</v>
      </c>
      <c r="BG584">
        <v>0.53580000000000005</v>
      </c>
      <c r="BH584">
        <v>0.23880000000000001</v>
      </c>
      <c r="BI584">
        <v>0.1096</v>
      </c>
      <c r="BJ584">
        <v>4.36E-2</v>
      </c>
      <c r="BK584">
        <v>7.2099999999999997E-2</v>
      </c>
    </row>
    <row r="585" spans="1:63" x14ac:dyDescent="0.25">
      <c r="A585" t="s">
        <v>585</v>
      </c>
      <c r="B585">
        <v>48397</v>
      </c>
      <c r="C585">
        <v>49</v>
      </c>
      <c r="D585">
        <v>9.82</v>
      </c>
      <c r="E585">
        <v>481.23</v>
      </c>
      <c r="F585">
        <v>610.75</v>
      </c>
      <c r="G585">
        <v>0</v>
      </c>
      <c r="H585">
        <v>0</v>
      </c>
      <c r="I585">
        <v>4.8999999999999998E-3</v>
      </c>
      <c r="J585">
        <v>0</v>
      </c>
      <c r="K585">
        <v>2.1299999999999999E-2</v>
      </c>
      <c r="L585">
        <v>0.95089999999999997</v>
      </c>
      <c r="M585">
        <v>2.29E-2</v>
      </c>
      <c r="N585">
        <v>0.26879999999999998</v>
      </c>
      <c r="O585">
        <v>0</v>
      </c>
      <c r="P585">
        <v>0.12709999999999999</v>
      </c>
      <c r="Q585" s="1">
        <v>56564.76</v>
      </c>
      <c r="R585">
        <v>0.2157</v>
      </c>
      <c r="S585">
        <v>0.13730000000000001</v>
      </c>
      <c r="T585">
        <v>0.64710000000000001</v>
      </c>
      <c r="U585">
        <v>6</v>
      </c>
      <c r="V585" s="1">
        <v>76606.17</v>
      </c>
      <c r="W585">
        <v>76.489999999999995</v>
      </c>
      <c r="X585" s="1">
        <v>258022.88</v>
      </c>
      <c r="Y585">
        <v>0.88560000000000005</v>
      </c>
      <c r="Z585">
        <v>5.04E-2</v>
      </c>
      <c r="AA585">
        <v>6.4100000000000004E-2</v>
      </c>
      <c r="AB585">
        <v>0.1144</v>
      </c>
      <c r="AC585">
        <v>258.02</v>
      </c>
      <c r="AD585" s="1">
        <v>7966.61</v>
      </c>
      <c r="AE585" s="1">
        <v>1172.52</v>
      </c>
      <c r="AF585" s="1">
        <v>157532.34</v>
      </c>
      <c r="AG585">
        <v>286</v>
      </c>
      <c r="AH585" s="1">
        <v>38048</v>
      </c>
      <c r="AI585" s="1">
        <v>64974</v>
      </c>
      <c r="AJ585">
        <v>43.3</v>
      </c>
      <c r="AK585">
        <v>30</v>
      </c>
      <c r="AL585">
        <v>30.47</v>
      </c>
      <c r="AM585">
        <v>4</v>
      </c>
      <c r="AN585">
        <v>0</v>
      </c>
      <c r="AO585">
        <v>0.92</v>
      </c>
      <c r="AP585" s="1">
        <v>1749.7</v>
      </c>
      <c r="AQ585" s="1">
        <v>2171.85</v>
      </c>
      <c r="AR585" s="1">
        <v>6785.74</v>
      </c>
      <c r="AS585">
        <v>403.4</v>
      </c>
      <c r="AT585">
        <v>344.78</v>
      </c>
      <c r="AU585" s="1">
        <v>11455.47</v>
      </c>
      <c r="AV585" s="1">
        <v>4835.51</v>
      </c>
      <c r="AW585">
        <v>0.35499999999999998</v>
      </c>
      <c r="AX585" s="1">
        <v>4978.99</v>
      </c>
      <c r="AY585">
        <v>0.36549999999999999</v>
      </c>
      <c r="AZ585" s="1">
        <v>2594.63</v>
      </c>
      <c r="BA585">
        <v>0.1905</v>
      </c>
      <c r="BB585" s="1">
        <v>1213.29</v>
      </c>
      <c r="BC585">
        <v>8.9099999999999999E-2</v>
      </c>
      <c r="BD585" s="1">
        <v>13622.42</v>
      </c>
      <c r="BE585" s="1">
        <v>6301.83</v>
      </c>
      <c r="BF585">
        <v>1.0079</v>
      </c>
      <c r="BG585">
        <v>0.56879999999999997</v>
      </c>
      <c r="BH585">
        <v>0.21740000000000001</v>
      </c>
      <c r="BI585">
        <v>0.1719</v>
      </c>
      <c r="BJ585">
        <v>2.58E-2</v>
      </c>
      <c r="BK585">
        <v>1.61E-2</v>
      </c>
    </row>
    <row r="586" spans="1:63" x14ac:dyDescent="0.25">
      <c r="A586" t="s">
        <v>586</v>
      </c>
      <c r="B586">
        <v>45047</v>
      </c>
      <c r="C586">
        <v>37</v>
      </c>
      <c r="D586">
        <v>405.95</v>
      </c>
      <c r="E586" s="1">
        <v>15020.16</v>
      </c>
      <c r="F586" s="1">
        <v>14064.93</v>
      </c>
      <c r="G586">
        <v>4.6600000000000003E-2</v>
      </c>
      <c r="H586">
        <v>2.0000000000000001E-4</v>
      </c>
      <c r="I586">
        <v>0.26329999999999998</v>
      </c>
      <c r="J586">
        <v>6.9999999999999999E-4</v>
      </c>
      <c r="K586">
        <v>7.4499999999999997E-2</v>
      </c>
      <c r="L586">
        <v>0.52510000000000001</v>
      </c>
      <c r="M586">
        <v>8.9499999999999996E-2</v>
      </c>
      <c r="N586">
        <v>0.31480000000000002</v>
      </c>
      <c r="O586">
        <v>9.7000000000000003E-2</v>
      </c>
      <c r="P586">
        <v>0.14149999999999999</v>
      </c>
      <c r="Q586" s="1">
        <v>76425.98</v>
      </c>
      <c r="R586">
        <v>0.1915</v>
      </c>
      <c r="S586">
        <v>0.2596</v>
      </c>
      <c r="T586">
        <v>0.54890000000000005</v>
      </c>
      <c r="U586">
        <v>91</v>
      </c>
      <c r="V586" s="1">
        <v>95380.82</v>
      </c>
      <c r="W586">
        <v>164.01</v>
      </c>
      <c r="X586" s="1">
        <v>209328.03</v>
      </c>
      <c r="Y586">
        <v>0.8095</v>
      </c>
      <c r="Z586">
        <v>0.1711</v>
      </c>
      <c r="AA586">
        <v>1.95E-2</v>
      </c>
      <c r="AB586">
        <v>0.1905</v>
      </c>
      <c r="AC586">
        <v>209.33</v>
      </c>
      <c r="AD586" s="1">
        <v>9853.73</v>
      </c>
      <c r="AE586" s="1">
        <v>1064.22</v>
      </c>
      <c r="AF586" s="1">
        <v>175960.17</v>
      </c>
      <c r="AG586">
        <v>376</v>
      </c>
      <c r="AH586" s="1">
        <v>45099</v>
      </c>
      <c r="AI586" s="1">
        <v>79731</v>
      </c>
      <c r="AJ586">
        <v>77.010000000000005</v>
      </c>
      <c r="AK586">
        <v>45.4</v>
      </c>
      <c r="AL586">
        <v>51.59</v>
      </c>
      <c r="AM586">
        <v>3.8</v>
      </c>
      <c r="AN586">
        <v>0</v>
      </c>
      <c r="AO586">
        <v>0.96130000000000004</v>
      </c>
      <c r="AP586" s="1">
        <v>1639.03</v>
      </c>
      <c r="AQ586" s="1">
        <v>1843.67</v>
      </c>
      <c r="AR586" s="1">
        <v>8007.44</v>
      </c>
      <c r="AS586" s="1">
        <v>1195.67</v>
      </c>
      <c r="AT586">
        <v>509.56</v>
      </c>
      <c r="AU586" s="1">
        <v>13195.37</v>
      </c>
      <c r="AV586" s="1">
        <v>4456.9799999999996</v>
      </c>
      <c r="AW586">
        <v>0.2979</v>
      </c>
      <c r="AX586" s="1">
        <v>8803.93</v>
      </c>
      <c r="AY586">
        <v>0.58840000000000003</v>
      </c>
      <c r="AZ586">
        <v>752.93</v>
      </c>
      <c r="BA586">
        <v>5.0299999999999997E-2</v>
      </c>
      <c r="BB586">
        <v>948.09</v>
      </c>
      <c r="BC586">
        <v>6.3399999999999998E-2</v>
      </c>
      <c r="BD586" s="1">
        <v>14961.93</v>
      </c>
      <c r="BE586" s="1">
        <v>2084.9699999999998</v>
      </c>
      <c r="BF586">
        <v>0.33560000000000001</v>
      </c>
      <c r="BG586">
        <v>0.61250000000000004</v>
      </c>
      <c r="BH586">
        <v>0.21729999999999999</v>
      </c>
      <c r="BI586">
        <v>7.2300000000000003E-2</v>
      </c>
      <c r="BJ586">
        <v>3.49E-2</v>
      </c>
      <c r="BK586">
        <v>6.2899999999999998E-2</v>
      </c>
    </row>
    <row r="587" spans="1:63" x14ac:dyDescent="0.25">
      <c r="A587" t="s">
        <v>587</v>
      </c>
      <c r="B587">
        <v>49106</v>
      </c>
      <c r="C587">
        <v>200</v>
      </c>
      <c r="D587">
        <v>6.84</v>
      </c>
      <c r="E587" s="1">
        <v>1367.24</v>
      </c>
      <c r="F587" s="1">
        <v>1326.9</v>
      </c>
      <c r="G587">
        <v>3.8E-3</v>
      </c>
      <c r="H587">
        <v>0</v>
      </c>
      <c r="I587">
        <v>1.5800000000000002E-2</v>
      </c>
      <c r="J587">
        <v>0</v>
      </c>
      <c r="K587">
        <v>2.2599999999999999E-2</v>
      </c>
      <c r="L587">
        <v>0.9405</v>
      </c>
      <c r="M587">
        <v>1.7299999999999999E-2</v>
      </c>
      <c r="N587">
        <v>0.3508</v>
      </c>
      <c r="O587">
        <v>0</v>
      </c>
      <c r="P587">
        <v>0.17530000000000001</v>
      </c>
      <c r="Q587" s="1">
        <v>60973.74</v>
      </c>
      <c r="R587">
        <v>0.314</v>
      </c>
      <c r="S587">
        <v>0.26740000000000003</v>
      </c>
      <c r="T587">
        <v>0.41860000000000003</v>
      </c>
      <c r="U587">
        <v>12</v>
      </c>
      <c r="V587" s="1">
        <v>77288.58</v>
      </c>
      <c r="W587">
        <v>107.65</v>
      </c>
      <c r="X587" s="1">
        <v>272603.82</v>
      </c>
      <c r="Y587">
        <v>0.65939999999999999</v>
      </c>
      <c r="Z587">
        <v>2.3900000000000001E-2</v>
      </c>
      <c r="AA587">
        <v>0.31659999999999999</v>
      </c>
      <c r="AB587">
        <v>0.34060000000000001</v>
      </c>
      <c r="AC587">
        <v>272.60000000000002</v>
      </c>
      <c r="AD587" s="1">
        <v>7170.33</v>
      </c>
      <c r="AE587">
        <v>588.99</v>
      </c>
      <c r="AF587" s="1">
        <v>279092.18</v>
      </c>
      <c r="AG587">
        <v>566</v>
      </c>
      <c r="AH587" s="1">
        <v>40939</v>
      </c>
      <c r="AI587" s="1">
        <v>60499</v>
      </c>
      <c r="AJ587">
        <v>31.5</v>
      </c>
      <c r="AK587">
        <v>23.88</v>
      </c>
      <c r="AL587">
        <v>24.2</v>
      </c>
      <c r="AM587">
        <v>3</v>
      </c>
      <c r="AN587">
        <v>0</v>
      </c>
      <c r="AO587">
        <v>1.0424</v>
      </c>
      <c r="AP587" s="1">
        <v>1608.46</v>
      </c>
      <c r="AQ587" s="1">
        <v>2745.41</v>
      </c>
      <c r="AR587" s="1">
        <v>8684.91</v>
      </c>
      <c r="AS587">
        <v>277.11</v>
      </c>
      <c r="AT587" s="1">
        <v>1828.43</v>
      </c>
      <c r="AU587" s="1">
        <v>15144.32</v>
      </c>
      <c r="AV587" s="1">
        <v>6600.76</v>
      </c>
      <c r="AW587">
        <v>0.4304</v>
      </c>
      <c r="AX587" s="1">
        <v>6167.28</v>
      </c>
      <c r="AY587">
        <v>0.4022</v>
      </c>
      <c r="AZ587" s="1">
        <v>1421.16</v>
      </c>
      <c r="BA587">
        <v>9.2700000000000005E-2</v>
      </c>
      <c r="BB587" s="1">
        <v>1145.55</v>
      </c>
      <c r="BC587">
        <v>7.4700000000000003E-2</v>
      </c>
      <c r="BD587" s="1">
        <v>15334.75</v>
      </c>
      <c r="BE587" s="1">
        <v>5830.01</v>
      </c>
      <c r="BF587">
        <v>1.5641</v>
      </c>
      <c r="BG587">
        <v>0.53129999999999999</v>
      </c>
      <c r="BH587">
        <v>0.2281</v>
      </c>
      <c r="BI587">
        <v>0.1547</v>
      </c>
      <c r="BJ587">
        <v>3.3799999999999997E-2</v>
      </c>
      <c r="BK587">
        <v>5.21E-2</v>
      </c>
    </row>
    <row r="588" spans="1:63" x14ac:dyDescent="0.25">
      <c r="A588" t="s">
        <v>588</v>
      </c>
      <c r="B588">
        <v>45062</v>
      </c>
      <c r="C588">
        <v>16</v>
      </c>
      <c r="D588">
        <v>200.78</v>
      </c>
      <c r="E588" s="1">
        <v>3212.46</v>
      </c>
      <c r="F588" s="1">
        <v>3181.41</v>
      </c>
      <c r="G588">
        <v>6.88E-2</v>
      </c>
      <c r="H588">
        <v>2.8E-3</v>
      </c>
      <c r="I588">
        <v>2.2599999999999999E-2</v>
      </c>
      <c r="J588">
        <v>5.9999999999999995E-4</v>
      </c>
      <c r="K588">
        <v>5.4100000000000002E-2</v>
      </c>
      <c r="L588">
        <v>0.79510000000000003</v>
      </c>
      <c r="M588">
        <v>5.5899999999999998E-2</v>
      </c>
      <c r="N588">
        <v>0.1225</v>
      </c>
      <c r="O588">
        <v>4.5900000000000003E-2</v>
      </c>
      <c r="P588">
        <v>0.12379999999999999</v>
      </c>
      <c r="Q588" s="1">
        <v>85886.86</v>
      </c>
      <c r="R588">
        <v>3.7199999999999997E-2</v>
      </c>
      <c r="S588">
        <v>0.14050000000000001</v>
      </c>
      <c r="T588">
        <v>0.82230000000000003</v>
      </c>
      <c r="U588">
        <v>25</v>
      </c>
      <c r="V588" s="1">
        <v>102874.72</v>
      </c>
      <c r="W588">
        <v>128.5</v>
      </c>
      <c r="X588" s="1">
        <v>502373.52</v>
      </c>
      <c r="Y588">
        <v>0.70899999999999996</v>
      </c>
      <c r="Z588">
        <v>0.26860000000000001</v>
      </c>
      <c r="AA588">
        <v>2.24E-2</v>
      </c>
      <c r="AB588">
        <v>0.29099999999999998</v>
      </c>
      <c r="AC588">
        <v>502.37</v>
      </c>
      <c r="AD588" s="1">
        <v>15234.71</v>
      </c>
      <c r="AE588" s="1">
        <v>1538.8</v>
      </c>
      <c r="AF588" s="1">
        <v>464466.85</v>
      </c>
      <c r="AG588">
        <v>601</v>
      </c>
      <c r="AH588" s="1">
        <v>50587</v>
      </c>
      <c r="AI588" s="1">
        <v>122443</v>
      </c>
      <c r="AJ588">
        <v>64.400000000000006</v>
      </c>
      <c r="AK588">
        <v>28.3</v>
      </c>
      <c r="AL588">
        <v>32.81</v>
      </c>
      <c r="AM588">
        <v>5.8</v>
      </c>
      <c r="AN588">
        <v>0</v>
      </c>
      <c r="AO588">
        <v>0.48549999999999999</v>
      </c>
      <c r="AP588" s="1">
        <v>1799.44</v>
      </c>
      <c r="AQ588" s="1">
        <v>3136.24</v>
      </c>
      <c r="AR588" s="1">
        <v>9625.08</v>
      </c>
      <c r="AS588" s="1">
        <v>1109.6400000000001</v>
      </c>
      <c r="AT588">
        <v>469.47</v>
      </c>
      <c r="AU588" s="1">
        <v>16139.87</v>
      </c>
      <c r="AV588" s="1">
        <v>2350.77</v>
      </c>
      <c r="AW588">
        <v>0.1346</v>
      </c>
      <c r="AX588" s="1">
        <v>13370.31</v>
      </c>
      <c r="AY588">
        <v>0.76539999999999997</v>
      </c>
      <c r="AZ588">
        <v>823.97</v>
      </c>
      <c r="BA588">
        <v>4.7199999999999999E-2</v>
      </c>
      <c r="BB588">
        <v>923.18</v>
      </c>
      <c r="BC588">
        <v>5.28E-2</v>
      </c>
      <c r="BD588" s="1">
        <v>17468.23</v>
      </c>
      <c r="BE588">
        <v>556.01</v>
      </c>
      <c r="BF588">
        <v>3.04E-2</v>
      </c>
      <c r="BG588">
        <v>0.60519999999999996</v>
      </c>
      <c r="BH588">
        <v>0.24049999999999999</v>
      </c>
      <c r="BI588">
        <v>0.1115</v>
      </c>
      <c r="BJ588">
        <v>2.5999999999999999E-2</v>
      </c>
      <c r="BK588">
        <v>1.67E-2</v>
      </c>
    </row>
    <row r="589" spans="1:63" x14ac:dyDescent="0.25">
      <c r="A589" t="s">
        <v>589</v>
      </c>
      <c r="B589">
        <v>49668</v>
      </c>
      <c r="C589">
        <v>16</v>
      </c>
      <c r="D589">
        <v>84.22</v>
      </c>
      <c r="E589" s="1">
        <v>1347.55</v>
      </c>
      <c r="F589" s="1">
        <v>1533.11</v>
      </c>
      <c r="G589">
        <v>7.7999999999999996E-3</v>
      </c>
      <c r="H589">
        <v>6.9999999999999999E-4</v>
      </c>
      <c r="I589">
        <v>3.8999999999999998E-3</v>
      </c>
      <c r="J589">
        <v>6.9999999999999999E-4</v>
      </c>
      <c r="K589">
        <v>1.7600000000000001E-2</v>
      </c>
      <c r="L589">
        <v>0.93669999999999998</v>
      </c>
      <c r="M589">
        <v>3.2599999999999997E-2</v>
      </c>
      <c r="N589">
        <v>0.29709999999999998</v>
      </c>
      <c r="O589">
        <v>2.5999999999999999E-3</v>
      </c>
      <c r="P589">
        <v>0.1037</v>
      </c>
      <c r="Q589" s="1">
        <v>51515.44</v>
      </c>
      <c r="R589">
        <v>0.14710000000000001</v>
      </c>
      <c r="S589">
        <v>0.17649999999999999</v>
      </c>
      <c r="T589">
        <v>0.67649999999999999</v>
      </c>
      <c r="U589">
        <v>8</v>
      </c>
      <c r="V589" s="1">
        <v>95644.33</v>
      </c>
      <c r="W589">
        <v>165.1</v>
      </c>
      <c r="X589" s="1">
        <v>146660.01999999999</v>
      </c>
      <c r="Y589">
        <v>0.61870000000000003</v>
      </c>
      <c r="Z589">
        <v>0.21829999999999999</v>
      </c>
      <c r="AA589">
        <v>0.16300000000000001</v>
      </c>
      <c r="AB589">
        <v>0.38129999999999997</v>
      </c>
      <c r="AC589">
        <v>146.66</v>
      </c>
      <c r="AD589" s="1">
        <v>3465.7</v>
      </c>
      <c r="AE589">
        <v>391.95</v>
      </c>
      <c r="AF589" s="1">
        <v>110076.48</v>
      </c>
      <c r="AG589">
        <v>100</v>
      </c>
      <c r="AH589" s="1">
        <v>35504</v>
      </c>
      <c r="AI589" s="1">
        <v>58959</v>
      </c>
      <c r="AJ589">
        <v>31.78</v>
      </c>
      <c r="AK589">
        <v>22.03</v>
      </c>
      <c r="AL589">
        <v>22.09</v>
      </c>
      <c r="AM589">
        <v>4.5</v>
      </c>
      <c r="AN589">
        <v>0</v>
      </c>
      <c r="AO589">
        <v>0.56720000000000004</v>
      </c>
      <c r="AP589" s="1">
        <v>1130.79</v>
      </c>
      <c r="AQ589" s="1">
        <v>1395.58</v>
      </c>
      <c r="AR589" s="1">
        <v>5650.61</v>
      </c>
      <c r="AS589">
        <v>349.7</v>
      </c>
      <c r="AT589">
        <v>111.22</v>
      </c>
      <c r="AU589" s="1">
        <v>8637.89</v>
      </c>
      <c r="AV589" s="1">
        <v>5611.66</v>
      </c>
      <c r="AW589">
        <v>0.48649999999999999</v>
      </c>
      <c r="AX589" s="1">
        <v>2609.02</v>
      </c>
      <c r="AY589">
        <v>0.22620000000000001</v>
      </c>
      <c r="AZ589" s="1">
        <v>1977.4</v>
      </c>
      <c r="BA589">
        <v>0.1714</v>
      </c>
      <c r="BB589" s="1">
        <v>1336.59</v>
      </c>
      <c r="BC589">
        <v>0.1159</v>
      </c>
      <c r="BD589" s="1">
        <v>11534.67</v>
      </c>
      <c r="BE589" s="1">
        <v>6057.58</v>
      </c>
      <c r="BF589">
        <v>1.8154999999999999</v>
      </c>
      <c r="BG589">
        <v>0.5494</v>
      </c>
      <c r="BH589">
        <v>0.21210000000000001</v>
      </c>
      <c r="BI589">
        <v>0.19400000000000001</v>
      </c>
      <c r="BJ589">
        <v>3.1099999999999999E-2</v>
      </c>
      <c r="BK589">
        <v>1.34E-2</v>
      </c>
    </row>
    <row r="590" spans="1:63" x14ac:dyDescent="0.25">
      <c r="A590" t="s">
        <v>590</v>
      </c>
      <c r="B590">
        <v>45070</v>
      </c>
      <c r="C590">
        <v>5</v>
      </c>
      <c r="D590">
        <v>738.79</v>
      </c>
      <c r="E590" s="1">
        <v>3693.95</v>
      </c>
      <c r="F590" s="1">
        <v>3097.65</v>
      </c>
      <c r="G590">
        <v>6.4999999999999997E-3</v>
      </c>
      <c r="H590">
        <v>5.9999999999999995E-4</v>
      </c>
      <c r="I590">
        <v>0.43530000000000002</v>
      </c>
      <c r="J590">
        <v>2.5999999999999999E-3</v>
      </c>
      <c r="K590">
        <v>0.248</v>
      </c>
      <c r="L590">
        <v>0.2147</v>
      </c>
      <c r="M590">
        <v>9.2299999999999993E-2</v>
      </c>
      <c r="N590">
        <v>1</v>
      </c>
      <c r="O590">
        <v>0.16889999999999999</v>
      </c>
      <c r="P590">
        <v>0.1588</v>
      </c>
      <c r="Q590" s="1">
        <v>62538.48</v>
      </c>
      <c r="R590">
        <v>0.59799999999999998</v>
      </c>
      <c r="S590">
        <v>0.1176</v>
      </c>
      <c r="T590">
        <v>0.2843</v>
      </c>
      <c r="U590">
        <v>26</v>
      </c>
      <c r="V590" s="1">
        <v>88184.960000000006</v>
      </c>
      <c r="W590">
        <v>138.59</v>
      </c>
      <c r="X590" s="1">
        <v>75924.03</v>
      </c>
      <c r="Y590">
        <v>0.59540000000000004</v>
      </c>
      <c r="Z590">
        <v>0.35099999999999998</v>
      </c>
      <c r="AA590">
        <v>5.3600000000000002E-2</v>
      </c>
      <c r="AB590">
        <v>0.40460000000000002</v>
      </c>
      <c r="AC590">
        <v>75.92</v>
      </c>
      <c r="AD590" s="1">
        <v>2969.24</v>
      </c>
      <c r="AE590">
        <v>259.77</v>
      </c>
      <c r="AF590" s="1">
        <v>57062.48</v>
      </c>
      <c r="AG590">
        <v>14</v>
      </c>
      <c r="AH590" s="1">
        <v>27312</v>
      </c>
      <c r="AI590" s="1">
        <v>36179</v>
      </c>
      <c r="AJ590">
        <v>65.849999999999994</v>
      </c>
      <c r="AK590">
        <v>32</v>
      </c>
      <c r="AL590">
        <v>47.08</v>
      </c>
      <c r="AM590">
        <v>6.15</v>
      </c>
      <c r="AN590">
        <v>0</v>
      </c>
      <c r="AO590">
        <v>0.93110000000000004</v>
      </c>
      <c r="AP590" s="1">
        <v>1743.77</v>
      </c>
      <c r="AQ590" s="1">
        <v>2197.7199999999998</v>
      </c>
      <c r="AR590" s="1">
        <v>7908.91</v>
      </c>
      <c r="AS590">
        <v>793.64</v>
      </c>
      <c r="AT590">
        <v>547.82000000000005</v>
      </c>
      <c r="AU590" s="1">
        <v>13191.87</v>
      </c>
      <c r="AV590" s="1">
        <v>9990.7199999999993</v>
      </c>
      <c r="AW590">
        <v>0.61199999999999999</v>
      </c>
      <c r="AX590" s="1">
        <v>3136.67</v>
      </c>
      <c r="AY590">
        <v>0.19209999999999999</v>
      </c>
      <c r="AZ590" s="1">
        <v>1109.3599999999999</v>
      </c>
      <c r="BA590">
        <v>6.8000000000000005E-2</v>
      </c>
      <c r="BB590" s="1">
        <v>2088.54</v>
      </c>
      <c r="BC590">
        <v>0.12790000000000001</v>
      </c>
      <c r="BD590" s="1">
        <v>16325.29</v>
      </c>
      <c r="BE590" s="1">
        <v>6799.28</v>
      </c>
      <c r="BF590">
        <v>5.0670999999999999</v>
      </c>
      <c r="BG590">
        <v>0.57909999999999995</v>
      </c>
      <c r="BH590">
        <v>0.24390000000000001</v>
      </c>
      <c r="BI590">
        <v>0.1492</v>
      </c>
      <c r="BJ590">
        <v>1.9800000000000002E-2</v>
      </c>
      <c r="BK590">
        <v>8.0999999999999996E-3</v>
      </c>
    </row>
    <row r="591" spans="1:63" x14ac:dyDescent="0.25">
      <c r="A591" t="s">
        <v>591</v>
      </c>
      <c r="B591">
        <v>45088</v>
      </c>
      <c r="C591">
        <v>5</v>
      </c>
      <c r="D591">
        <v>263.5</v>
      </c>
      <c r="E591" s="1">
        <v>1317.5</v>
      </c>
      <c r="F591" s="1">
        <v>1257.76</v>
      </c>
      <c r="G591">
        <v>5.5999999999999999E-3</v>
      </c>
      <c r="H591">
        <v>0</v>
      </c>
      <c r="I591">
        <v>0.12959999999999999</v>
      </c>
      <c r="J591">
        <v>0</v>
      </c>
      <c r="K591">
        <v>3.5000000000000003E-2</v>
      </c>
      <c r="L591">
        <v>0.73529999999999995</v>
      </c>
      <c r="M591">
        <v>9.4600000000000004E-2</v>
      </c>
      <c r="N591">
        <v>0.45140000000000002</v>
      </c>
      <c r="O591">
        <v>1.26E-2</v>
      </c>
      <c r="P591">
        <v>0.15409999999999999</v>
      </c>
      <c r="Q591" s="1">
        <v>68958.42</v>
      </c>
      <c r="R591">
        <v>0.23530000000000001</v>
      </c>
      <c r="S591">
        <v>0.23530000000000001</v>
      </c>
      <c r="T591">
        <v>0.52939999999999998</v>
      </c>
      <c r="U591">
        <v>10</v>
      </c>
      <c r="V591" s="1">
        <v>89859.47</v>
      </c>
      <c r="W591">
        <v>131.75</v>
      </c>
      <c r="X591" s="1">
        <v>213184</v>
      </c>
      <c r="Y591">
        <v>0.72599999999999998</v>
      </c>
      <c r="Z591">
        <v>0.22600000000000001</v>
      </c>
      <c r="AA591">
        <v>4.8000000000000001E-2</v>
      </c>
      <c r="AB591">
        <v>0.27400000000000002</v>
      </c>
      <c r="AC591">
        <v>213.18</v>
      </c>
      <c r="AD591" s="1">
        <v>12310.93</v>
      </c>
      <c r="AE591" s="1">
        <v>1315.8</v>
      </c>
      <c r="AF591" s="1">
        <v>207862.26</v>
      </c>
      <c r="AG591">
        <v>472</v>
      </c>
      <c r="AH591" s="1">
        <v>37356</v>
      </c>
      <c r="AI591" s="1">
        <v>51789</v>
      </c>
      <c r="AJ591">
        <v>83.11</v>
      </c>
      <c r="AK591">
        <v>52.34</v>
      </c>
      <c r="AL591">
        <v>69.73</v>
      </c>
      <c r="AM591">
        <v>5.2</v>
      </c>
      <c r="AN591">
        <v>0</v>
      </c>
      <c r="AO591">
        <v>1.3573999999999999</v>
      </c>
      <c r="AP591">
        <v>452.19</v>
      </c>
      <c r="AQ591">
        <v>424.7</v>
      </c>
      <c r="AR591" s="1">
        <v>1348.32</v>
      </c>
      <c r="AS591">
        <v>107.6</v>
      </c>
      <c r="AT591">
        <v>150.81</v>
      </c>
      <c r="AU591" s="1">
        <v>2483.63</v>
      </c>
      <c r="AV591">
        <v>288.32</v>
      </c>
      <c r="AW591">
        <v>4.9700000000000001E-2</v>
      </c>
      <c r="AX591" s="1">
        <v>5429.82</v>
      </c>
      <c r="AY591">
        <v>0.9355</v>
      </c>
      <c r="AZ591">
        <v>49.62</v>
      </c>
      <c r="BA591">
        <v>8.5000000000000006E-3</v>
      </c>
      <c r="BB591">
        <v>36.369999999999997</v>
      </c>
      <c r="BC591">
        <v>6.3E-3</v>
      </c>
      <c r="BD591" s="1">
        <v>5804.13</v>
      </c>
      <c r="BE591" s="1">
        <v>1232.68</v>
      </c>
      <c r="BF591">
        <v>0.24279999999999999</v>
      </c>
      <c r="BG591">
        <v>0.49740000000000001</v>
      </c>
      <c r="BH591">
        <v>0.19189999999999999</v>
      </c>
      <c r="BI591">
        <v>0.27279999999999999</v>
      </c>
      <c r="BJ591">
        <v>2.53E-2</v>
      </c>
      <c r="BK591">
        <v>1.2500000000000001E-2</v>
      </c>
    </row>
    <row r="592" spans="1:63" x14ac:dyDescent="0.25">
      <c r="A592" t="s">
        <v>592</v>
      </c>
      <c r="B592">
        <v>45096</v>
      </c>
      <c r="C592">
        <v>85</v>
      </c>
      <c r="D592">
        <v>20.29</v>
      </c>
      <c r="E592" s="1">
        <v>1724.59</v>
      </c>
      <c r="F592" s="1">
        <v>1313.93</v>
      </c>
      <c r="G592">
        <v>1.5E-3</v>
      </c>
      <c r="H592">
        <v>0</v>
      </c>
      <c r="I592">
        <v>4.5999999999999999E-3</v>
      </c>
      <c r="J592">
        <v>2.3E-3</v>
      </c>
      <c r="K592">
        <v>0.27879999999999999</v>
      </c>
      <c r="L592">
        <v>0.6855</v>
      </c>
      <c r="M592">
        <v>2.7400000000000001E-2</v>
      </c>
      <c r="N592">
        <v>0.60240000000000005</v>
      </c>
      <c r="O592">
        <v>0.1159</v>
      </c>
      <c r="P592">
        <v>0.14099999999999999</v>
      </c>
      <c r="Q592" s="1">
        <v>59587.63</v>
      </c>
      <c r="R592">
        <v>0.1636</v>
      </c>
      <c r="S592">
        <v>0.1273</v>
      </c>
      <c r="T592">
        <v>0.70909999999999995</v>
      </c>
      <c r="U592">
        <v>15</v>
      </c>
      <c r="V592" s="1">
        <v>82035.399999999994</v>
      </c>
      <c r="W592">
        <v>109.89</v>
      </c>
      <c r="X592" s="1">
        <v>129167.34</v>
      </c>
      <c r="Y592">
        <v>0.75739999999999996</v>
      </c>
      <c r="Z592">
        <v>0.1711</v>
      </c>
      <c r="AA592">
        <v>7.1599999999999997E-2</v>
      </c>
      <c r="AB592">
        <v>0.24260000000000001</v>
      </c>
      <c r="AC592">
        <v>129.16999999999999</v>
      </c>
      <c r="AD592" s="1">
        <v>4005.67</v>
      </c>
      <c r="AE592">
        <v>424.69</v>
      </c>
      <c r="AF592" s="1">
        <v>125577.64</v>
      </c>
      <c r="AG592">
        <v>147</v>
      </c>
      <c r="AH592" s="1">
        <v>30135</v>
      </c>
      <c r="AI592" s="1">
        <v>46976</v>
      </c>
      <c r="AJ592">
        <v>50.1</v>
      </c>
      <c r="AK592">
        <v>28.15</v>
      </c>
      <c r="AL592">
        <v>35.69</v>
      </c>
      <c r="AM592">
        <v>4.5999999999999996</v>
      </c>
      <c r="AN592">
        <v>620.25</v>
      </c>
      <c r="AO592">
        <v>1.4039999999999999</v>
      </c>
      <c r="AP592" s="1">
        <v>2421.69</v>
      </c>
      <c r="AQ592" s="1">
        <v>1991.36</v>
      </c>
      <c r="AR592" s="1">
        <v>7378.62</v>
      </c>
      <c r="AS592">
        <v>522.05999999999995</v>
      </c>
      <c r="AT592">
        <v>566.57000000000005</v>
      </c>
      <c r="AU592" s="1">
        <v>12880.3</v>
      </c>
      <c r="AV592" s="1">
        <v>8752.66</v>
      </c>
      <c r="AW592">
        <v>0.51959999999999995</v>
      </c>
      <c r="AX592" s="1">
        <v>4977.28</v>
      </c>
      <c r="AY592">
        <v>0.29549999999999998</v>
      </c>
      <c r="AZ592">
        <v>712.24</v>
      </c>
      <c r="BA592">
        <v>4.2299999999999997E-2</v>
      </c>
      <c r="BB592" s="1">
        <v>2404.0300000000002</v>
      </c>
      <c r="BC592">
        <v>0.14269999999999999</v>
      </c>
      <c r="BD592" s="1">
        <v>16846.21</v>
      </c>
      <c r="BE592" s="1">
        <v>4859.04</v>
      </c>
      <c r="BF592">
        <v>1.9961</v>
      </c>
      <c r="BG592">
        <v>0.48670000000000002</v>
      </c>
      <c r="BH592">
        <v>0.22739999999999999</v>
      </c>
      <c r="BI592">
        <v>0.24479999999999999</v>
      </c>
      <c r="BJ592">
        <v>2.2499999999999999E-2</v>
      </c>
      <c r="BK592">
        <v>1.8700000000000001E-2</v>
      </c>
    </row>
    <row r="593" spans="1:63" x14ac:dyDescent="0.25">
      <c r="A593" t="s">
        <v>593</v>
      </c>
      <c r="B593">
        <v>46367</v>
      </c>
      <c r="C593">
        <v>42</v>
      </c>
      <c r="D593">
        <v>21.79</v>
      </c>
      <c r="E593">
        <v>915.31</v>
      </c>
      <c r="F593">
        <v>935.56</v>
      </c>
      <c r="G593">
        <v>4.3E-3</v>
      </c>
      <c r="H593">
        <v>0</v>
      </c>
      <c r="I593">
        <v>1.18E-2</v>
      </c>
      <c r="J593">
        <v>0</v>
      </c>
      <c r="K593">
        <v>1.9199999999999998E-2</v>
      </c>
      <c r="L593">
        <v>0.93059999999999998</v>
      </c>
      <c r="M593">
        <v>3.4200000000000001E-2</v>
      </c>
      <c r="N593">
        <v>0.31130000000000002</v>
      </c>
      <c r="O593">
        <v>0</v>
      </c>
      <c r="P593">
        <v>0.11650000000000001</v>
      </c>
      <c r="Q593" s="1">
        <v>64607.3</v>
      </c>
      <c r="R593">
        <v>0.2424</v>
      </c>
      <c r="S593">
        <v>6.0600000000000001E-2</v>
      </c>
      <c r="T593">
        <v>0.69699999999999995</v>
      </c>
      <c r="U593">
        <v>7</v>
      </c>
      <c r="V593" s="1">
        <v>87043.71</v>
      </c>
      <c r="W593">
        <v>124.81</v>
      </c>
      <c r="X593" s="1">
        <v>161058.92000000001</v>
      </c>
      <c r="Y593">
        <v>0.82640000000000002</v>
      </c>
      <c r="Z593">
        <v>0.1198</v>
      </c>
      <c r="AA593">
        <v>5.3800000000000001E-2</v>
      </c>
      <c r="AB593">
        <v>0.1736</v>
      </c>
      <c r="AC593">
        <v>161.06</v>
      </c>
      <c r="AD593" s="1">
        <v>5089.42</v>
      </c>
      <c r="AE593">
        <v>511.94</v>
      </c>
      <c r="AF593" s="1">
        <v>133403.89000000001</v>
      </c>
      <c r="AG593">
        <v>177</v>
      </c>
      <c r="AH593" s="1">
        <v>35787</v>
      </c>
      <c r="AI593" s="1">
        <v>56615</v>
      </c>
      <c r="AJ593">
        <v>50.12</v>
      </c>
      <c r="AK593">
        <v>29.61</v>
      </c>
      <c r="AL593">
        <v>37</v>
      </c>
      <c r="AM593">
        <v>3.9</v>
      </c>
      <c r="AN593">
        <v>0</v>
      </c>
      <c r="AO593">
        <v>1.0405</v>
      </c>
      <c r="AP593" s="1">
        <v>1412.26</v>
      </c>
      <c r="AQ593" s="1">
        <v>1691.48</v>
      </c>
      <c r="AR593" s="1">
        <v>6805.02</v>
      </c>
      <c r="AS593">
        <v>283.56</v>
      </c>
      <c r="AT593">
        <v>202.85</v>
      </c>
      <c r="AU593" s="1">
        <v>10395.17</v>
      </c>
      <c r="AV593" s="1">
        <v>6744.65</v>
      </c>
      <c r="AW593">
        <v>0.49780000000000002</v>
      </c>
      <c r="AX593" s="1">
        <v>3953.34</v>
      </c>
      <c r="AY593">
        <v>0.2918</v>
      </c>
      <c r="AZ593" s="1">
        <v>1786.21</v>
      </c>
      <c r="BA593">
        <v>0.1318</v>
      </c>
      <c r="BB593" s="1">
        <v>1063.55</v>
      </c>
      <c r="BC593">
        <v>7.85E-2</v>
      </c>
      <c r="BD593" s="1">
        <v>13547.75</v>
      </c>
      <c r="BE593" s="1">
        <v>6846.74</v>
      </c>
      <c r="BF593">
        <v>1.8758999999999999</v>
      </c>
      <c r="BG593">
        <v>0.56069999999999998</v>
      </c>
      <c r="BH593">
        <v>0.23039999999999999</v>
      </c>
      <c r="BI593">
        <v>0.16350000000000001</v>
      </c>
      <c r="BJ593">
        <v>3.2199999999999999E-2</v>
      </c>
      <c r="BK593">
        <v>1.32E-2</v>
      </c>
    </row>
    <row r="594" spans="1:63" x14ac:dyDescent="0.25">
      <c r="A594" t="s">
        <v>594</v>
      </c>
      <c r="B594">
        <v>45104</v>
      </c>
      <c r="C594">
        <v>31</v>
      </c>
      <c r="D594">
        <v>228.98</v>
      </c>
      <c r="E594" s="1">
        <v>7098.45</v>
      </c>
      <c r="F594" s="1">
        <v>6932.61</v>
      </c>
      <c r="G594">
        <v>1.9199999999999998E-2</v>
      </c>
      <c r="H594">
        <v>4.0000000000000002E-4</v>
      </c>
      <c r="I594">
        <v>0.12690000000000001</v>
      </c>
      <c r="J594">
        <v>1.6999999999999999E-3</v>
      </c>
      <c r="K594">
        <v>3.2199999999999999E-2</v>
      </c>
      <c r="L594">
        <v>0.73570000000000002</v>
      </c>
      <c r="M594">
        <v>8.3799999999999999E-2</v>
      </c>
      <c r="N594">
        <v>0.32519999999999999</v>
      </c>
      <c r="O594">
        <v>1.43E-2</v>
      </c>
      <c r="P594">
        <v>0.1731</v>
      </c>
      <c r="Q594" s="1">
        <v>74563.37</v>
      </c>
      <c r="R594">
        <v>8.4900000000000003E-2</v>
      </c>
      <c r="S594">
        <v>0.13589999999999999</v>
      </c>
      <c r="T594">
        <v>0.7792</v>
      </c>
      <c r="U594">
        <v>46</v>
      </c>
      <c r="V594" s="1">
        <v>100693.41</v>
      </c>
      <c r="W594">
        <v>154.27000000000001</v>
      </c>
      <c r="X594" s="1">
        <v>241869.78</v>
      </c>
      <c r="Y594">
        <v>0.69730000000000003</v>
      </c>
      <c r="Z594">
        <v>0.2288</v>
      </c>
      <c r="AA594">
        <v>7.3899999999999993E-2</v>
      </c>
      <c r="AB594">
        <v>0.30270000000000002</v>
      </c>
      <c r="AC594">
        <v>241.87</v>
      </c>
      <c r="AD594" s="1">
        <v>11799.41</v>
      </c>
      <c r="AE594" s="1">
        <v>1157.3800000000001</v>
      </c>
      <c r="AF594" s="1">
        <v>215679.29</v>
      </c>
      <c r="AG594">
        <v>485</v>
      </c>
      <c r="AH594" s="1">
        <v>38612</v>
      </c>
      <c r="AI594" s="1">
        <v>59783</v>
      </c>
      <c r="AJ594">
        <v>62.34</v>
      </c>
      <c r="AK594">
        <v>47.35</v>
      </c>
      <c r="AL594">
        <v>48.77</v>
      </c>
      <c r="AM594">
        <v>4.8</v>
      </c>
      <c r="AN594">
        <v>0</v>
      </c>
      <c r="AO594">
        <v>0.99350000000000005</v>
      </c>
      <c r="AP594" s="1">
        <v>1834.49</v>
      </c>
      <c r="AQ594" s="1">
        <v>2599.92</v>
      </c>
      <c r="AR594" s="1">
        <v>7722.15</v>
      </c>
      <c r="AS594" s="1">
        <v>1030.4100000000001</v>
      </c>
      <c r="AT594">
        <v>350.41</v>
      </c>
      <c r="AU594" s="1">
        <v>13537.38</v>
      </c>
      <c r="AV594" s="1">
        <v>3921.23</v>
      </c>
      <c r="AW594">
        <v>0.2437</v>
      </c>
      <c r="AX594" s="1">
        <v>10165.719999999999</v>
      </c>
      <c r="AY594">
        <v>0.63190000000000002</v>
      </c>
      <c r="AZ594">
        <v>804.13</v>
      </c>
      <c r="BA594">
        <v>0.05</v>
      </c>
      <c r="BB594" s="1">
        <v>1196.97</v>
      </c>
      <c r="BC594">
        <v>7.4399999999999994E-2</v>
      </c>
      <c r="BD594" s="1">
        <v>16088.05</v>
      </c>
      <c r="BE594" s="1">
        <v>2014.79</v>
      </c>
      <c r="BF594">
        <v>0.31319999999999998</v>
      </c>
      <c r="BG594">
        <v>0.58189999999999997</v>
      </c>
      <c r="BH594">
        <v>0.2024</v>
      </c>
      <c r="BI594">
        <v>0.16719999999999999</v>
      </c>
      <c r="BJ594">
        <v>2.9499999999999998E-2</v>
      </c>
      <c r="BK594">
        <v>1.89E-2</v>
      </c>
    </row>
    <row r="595" spans="1:63" x14ac:dyDescent="0.25">
      <c r="A595" t="s">
        <v>595</v>
      </c>
      <c r="B595">
        <v>45112</v>
      </c>
      <c r="C595">
        <v>161</v>
      </c>
      <c r="D595">
        <v>17.27</v>
      </c>
      <c r="E595" s="1">
        <v>2781.09</v>
      </c>
      <c r="F595" s="1">
        <v>2310.98</v>
      </c>
      <c r="G595">
        <v>6.1000000000000004E-3</v>
      </c>
      <c r="H595">
        <v>0</v>
      </c>
      <c r="I595">
        <v>3.2899999999999999E-2</v>
      </c>
      <c r="J595">
        <v>4.0000000000000002E-4</v>
      </c>
      <c r="K595">
        <v>4.9299999999999997E-2</v>
      </c>
      <c r="L595">
        <v>0.81569999999999998</v>
      </c>
      <c r="M595">
        <v>9.5600000000000004E-2</v>
      </c>
      <c r="N595">
        <v>0.44879999999999998</v>
      </c>
      <c r="O595">
        <v>9.1999999999999998E-3</v>
      </c>
      <c r="P595">
        <v>0.1459</v>
      </c>
      <c r="Q595" s="1">
        <v>64212.6</v>
      </c>
      <c r="R595">
        <v>0.22009999999999999</v>
      </c>
      <c r="S595">
        <v>0.22639999999999999</v>
      </c>
      <c r="T595">
        <v>0.55349999999999999</v>
      </c>
      <c r="U595">
        <v>18</v>
      </c>
      <c r="V595" s="1">
        <v>94871.94</v>
      </c>
      <c r="W595">
        <v>147.52000000000001</v>
      </c>
      <c r="X595" s="1">
        <v>200401.72</v>
      </c>
      <c r="Y595">
        <v>0.68669999999999998</v>
      </c>
      <c r="Z595">
        <v>0.23519999999999999</v>
      </c>
      <c r="AA595">
        <v>7.8100000000000003E-2</v>
      </c>
      <c r="AB595">
        <v>0.31330000000000002</v>
      </c>
      <c r="AC595">
        <v>200.4</v>
      </c>
      <c r="AD595" s="1">
        <v>4659.3999999999996</v>
      </c>
      <c r="AE595">
        <v>386.09</v>
      </c>
      <c r="AF595" s="1">
        <v>181711.26</v>
      </c>
      <c r="AG595">
        <v>391</v>
      </c>
      <c r="AH595" s="1">
        <v>33634</v>
      </c>
      <c r="AI595" s="1">
        <v>57099</v>
      </c>
      <c r="AJ595">
        <v>27.3</v>
      </c>
      <c r="AK595">
        <v>22</v>
      </c>
      <c r="AL595">
        <v>25.56</v>
      </c>
      <c r="AM595">
        <v>4.2</v>
      </c>
      <c r="AN595" s="1">
        <v>1682.93</v>
      </c>
      <c r="AO595">
        <v>1.2344999999999999</v>
      </c>
      <c r="AP595" s="1">
        <v>1310.68</v>
      </c>
      <c r="AQ595" s="1">
        <v>2598.84</v>
      </c>
      <c r="AR595" s="1">
        <v>7176.26</v>
      </c>
      <c r="AS595">
        <v>793.64</v>
      </c>
      <c r="AT595">
        <v>358.79</v>
      </c>
      <c r="AU595" s="1">
        <v>12238.22</v>
      </c>
      <c r="AV595" s="1">
        <v>6323.08</v>
      </c>
      <c r="AW595">
        <v>0.41449999999999998</v>
      </c>
      <c r="AX595" s="1">
        <v>6698.07</v>
      </c>
      <c r="AY595">
        <v>0.439</v>
      </c>
      <c r="AZ595">
        <v>687.46</v>
      </c>
      <c r="BA595">
        <v>4.5100000000000001E-2</v>
      </c>
      <c r="BB595" s="1">
        <v>1547.52</v>
      </c>
      <c r="BC595">
        <v>0.1014</v>
      </c>
      <c r="BD595" s="1">
        <v>15256.13</v>
      </c>
      <c r="BE595" s="1">
        <v>4019.21</v>
      </c>
      <c r="BF595">
        <v>1.1094999999999999</v>
      </c>
      <c r="BG595">
        <v>0.52449999999999997</v>
      </c>
      <c r="BH595">
        <v>0.21160000000000001</v>
      </c>
      <c r="BI595">
        <v>0.18229999999999999</v>
      </c>
      <c r="BJ595">
        <v>5.1499999999999997E-2</v>
      </c>
      <c r="BK595">
        <v>3.0099999999999998E-2</v>
      </c>
    </row>
    <row r="596" spans="1:63" x14ac:dyDescent="0.25">
      <c r="A596" t="s">
        <v>596</v>
      </c>
      <c r="B596">
        <v>45666</v>
      </c>
      <c r="C596">
        <v>15</v>
      </c>
      <c r="D596">
        <v>36.299999999999997</v>
      </c>
      <c r="E596">
        <v>544.47</v>
      </c>
      <c r="F596">
        <v>468.04</v>
      </c>
      <c r="G596">
        <v>0</v>
      </c>
      <c r="H596">
        <v>0</v>
      </c>
      <c r="I596">
        <v>0.1154</v>
      </c>
      <c r="J596">
        <v>0</v>
      </c>
      <c r="K596">
        <v>1.0699999999999999E-2</v>
      </c>
      <c r="L596">
        <v>0.78210000000000002</v>
      </c>
      <c r="M596">
        <v>9.1899999999999996E-2</v>
      </c>
      <c r="N596">
        <v>1</v>
      </c>
      <c r="O596">
        <v>0</v>
      </c>
      <c r="P596">
        <v>0.22370000000000001</v>
      </c>
      <c r="Q596" s="1">
        <v>57822.87</v>
      </c>
      <c r="R596">
        <v>0.2</v>
      </c>
      <c r="S596">
        <v>0.2833</v>
      </c>
      <c r="T596">
        <v>0.51670000000000005</v>
      </c>
      <c r="U596">
        <v>7</v>
      </c>
      <c r="V596" s="1">
        <v>75500</v>
      </c>
      <c r="W596">
        <v>75.16</v>
      </c>
      <c r="X596" s="1">
        <v>86558.45</v>
      </c>
      <c r="Y596">
        <v>0.85150000000000003</v>
      </c>
      <c r="Z596">
        <v>9.1499999999999998E-2</v>
      </c>
      <c r="AA596">
        <v>5.7099999999999998E-2</v>
      </c>
      <c r="AB596">
        <v>0.14849999999999999</v>
      </c>
      <c r="AC596">
        <v>86.56</v>
      </c>
      <c r="AD596" s="1">
        <v>3192.77</v>
      </c>
      <c r="AE596">
        <v>411.99</v>
      </c>
      <c r="AF596" s="1">
        <v>83930.37</v>
      </c>
      <c r="AG596">
        <v>50</v>
      </c>
      <c r="AH596" s="1">
        <v>30790</v>
      </c>
      <c r="AI596" s="1">
        <v>42343</v>
      </c>
      <c r="AJ596">
        <v>55.3</v>
      </c>
      <c r="AK596">
        <v>35.33</v>
      </c>
      <c r="AL596">
        <v>39.909999999999997</v>
      </c>
      <c r="AM596">
        <v>4.5</v>
      </c>
      <c r="AN596">
        <v>0</v>
      </c>
      <c r="AO596">
        <v>1.0758000000000001</v>
      </c>
      <c r="AP596" s="1">
        <v>2249.1999999999998</v>
      </c>
      <c r="AQ596" s="1">
        <v>2905.81</v>
      </c>
      <c r="AR596" s="1">
        <v>9727.43</v>
      </c>
      <c r="AS596" s="1">
        <v>1075.08</v>
      </c>
      <c r="AT596">
        <v>432.14</v>
      </c>
      <c r="AU596" s="1">
        <v>16389.650000000001</v>
      </c>
      <c r="AV596" s="1">
        <v>14240.63</v>
      </c>
      <c r="AW596">
        <v>0.7046</v>
      </c>
      <c r="AX596" s="1">
        <v>3100.07</v>
      </c>
      <c r="AY596">
        <v>0.15340000000000001</v>
      </c>
      <c r="AZ596" s="1">
        <v>1304.26</v>
      </c>
      <c r="BA596">
        <v>6.4500000000000002E-2</v>
      </c>
      <c r="BB596" s="1">
        <v>1564.58</v>
      </c>
      <c r="BC596">
        <v>7.7399999999999997E-2</v>
      </c>
      <c r="BD596" s="1">
        <v>20209.54</v>
      </c>
      <c r="BE596" s="1">
        <v>10161.64</v>
      </c>
      <c r="BF596">
        <v>4.5019999999999998</v>
      </c>
      <c r="BG596">
        <v>0.55800000000000005</v>
      </c>
      <c r="BH596">
        <v>0.25380000000000003</v>
      </c>
      <c r="BI596">
        <v>0.15970000000000001</v>
      </c>
      <c r="BJ596">
        <v>1.6799999999999999E-2</v>
      </c>
      <c r="BK596">
        <v>1.18E-2</v>
      </c>
    </row>
    <row r="597" spans="1:63" x14ac:dyDescent="0.25">
      <c r="A597" t="s">
        <v>597</v>
      </c>
      <c r="B597">
        <v>44081</v>
      </c>
      <c r="C597">
        <v>12</v>
      </c>
      <c r="D597">
        <v>345.07</v>
      </c>
      <c r="E597" s="1">
        <v>4140.8</v>
      </c>
      <c r="F597" s="1">
        <v>3723.17</v>
      </c>
      <c r="G597">
        <v>6.3100000000000003E-2</v>
      </c>
      <c r="H597">
        <v>3.5000000000000001E-3</v>
      </c>
      <c r="I597">
        <v>0.54769999999999996</v>
      </c>
      <c r="J597">
        <v>8.0000000000000004E-4</v>
      </c>
      <c r="K597">
        <v>0.2291</v>
      </c>
      <c r="L597">
        <v>7.9000000000000001E-2</v>
      </c>
      <c r="M597">
        <v>7.6799999999999993E-2</v>
      </c>
      <c r="N597">
        <v>0.76939999999999997</v>
      </c>
      <c r="O597">
        <v>0.18049999999999999</v>
      </c>
      <c r="P597">
        <v>0.1593</v>
      </c>
      <c r="Q597" s="1">
        <v>65274.63</v>
      </c>
      <c r="R597">
        <v>0.20849999999999999</v>
      </c>
      <c r="S597">
        <v>0.25440000000000002</v>
      </c>
      <c r="T597">
        <v>0.53710000000000002</v>
      </c>
      <c r="U597">
        <v>30</v>
      </c>
      <c r="V597" s="1">
        <v>104109.6</v>
      </c>
      <c r="W597">
        <v>133.72999999999999</v>
      </c>
      <c r="X597" s="1">
        <v>130394.88</v>
      </c>
      <c r="Y597">
        <v>0.75990000000000002</v>
      </c>
      <c r="Z597">
        <v>0.1946</v>
      </c>
      <c r="AA597">
        <v>4.5499999999999999E-2</v>
      </c>
      <c r="AB597">
        <v>0.24010000000000001</v>
      </c>
      <c r="AC597">
        <v>130.38999999999999</v>
      </c>
      <c r="AD597" s="1">
        <v>6654.54</v>
      </c>
      <c r="AE597">
        <v>713.58</v>
      </c>
      <c r="AF597" s="1">
        <v>111237.66</v>
      </c>
      <c r="AG597">
        <v>104</v>
      </c>
      <c r="AH597" s="1">
        <v>34852</v>
      </c>
      <c r="AI597" s="1">
        <v>53283</v>
      </c>
      <c r="AJ597">
        <v>86.64</v>
      </c>
      <c r="AK597">
        <v>46.19</v>
      </c>
      <c r="AL597">
        <v>61.63</v>
      </c>
      <c r="AM597">
        <v>4.6500000000000004</v>
      </c>
      <c r="AN597">
        <v>0</v>
      </c>
      <c r="AO597">
        <v>1.1972</v>
      </c>
      <c r="AP597" s="1">
        <v>1862.82</v>
      </c>
      <c r="AQ597" s="1">
        <v>2279.0700000000002</v>
      </c>
      <c r="AR597" s="1">
        <v>8243.17</v>
      </c>
      <c r="AS597">
        <v>869.33</v>
      </c>
      <c r="AT597" s="1">
        <v>1075.55</v>
      </c>
      <c r="AU597" s="1">
        <v>14329.94</v>
      </c>
      <c r="AV597" s="1">
        <v>6616.21</v>
      </c>
      <c r="AW597">
        <v>0.40239999999999998</v>
      </c>
      <c r="AX597" s="1">
        <v>6299.55</v>
      </c>
      <c r="AY597">
        <v>0.38319999999999999</v>
      </c>
      <c r="AZ597" s="1">
        <v>1437.31</v>
      </c>
      <c r="BA597">
        <v>8.7400000000000005E-2</v>
      </c>
      <c r="BB597" s="1">
        <v>2087</v>
      </c>
      <c r="BC597">
        <v>0.12690000000000001</v>
      </c>
      <c r="BD597" s="1">
        <v>16440.07</v>
      </c>
      <c r="BE597" s="1">
        <v>4618.91</v>
      </c>
      <c r="BF597">
        <v>1.2912999999999999</v>
      </c>
      <c r="BG597">
        <v>0.59930000000000005</v>
      </c>
      <c r="BH597">
        <v>0.21010000000000001</v>
      </c>
      <c r="BI597">
        <v>0.1452</v>
      </c>
      <c r="BJ597">
        <v>3.1E-2</v>
      </c>
      <c r="BK597">
        <v>1.43E-2</v>
      </c>
    </row>
    <row r="598" spans="1:63" x14ac:dyDescent="0.25">
      <c r="A598" t="s">
        <v>598</v>
      </c>
      <c r="B598">
        <v>50518</v>
      </c>
      <c r="C598">
        <v>74</v>
      </c>
      <c r="D598">
        <v>7.18</v>
      </c>
      <c r="E598">
        <v>531.33000000000004</v>
      </c>
      <c r="F598">
        <v>585.72</v>
      </c>
      <c r="G598">
        <v>1.6999999999999999E-3</v>
      </c>
      <c r="H598">
        <v>0</v>
      </c>
      <c r="I598">
        <v>3.3999999999999998E-3</v>
      </c>
      <c r="J598">
        <v>0</v>
      </c>
      <c r="K598">
        <v>3.3999999999999998E-3</v>
      </c>
      <c r="L598">
        <v>0.96919999999999995</v>
      </c>
      <c r="M598">
        <v>2.2200000000000001E-2</v>
      </c>
      <c r="N598">
        <v>0.2276</v>
      </c>
      <c r="O598">
        <v>0</v>
      </c>
      <c r="P598">
        <v>0.17</v>
      </c>
      <c r="Q598" s="1">
        <v>52723.27</v>
      </c>
      <c r="R598">
        <v>0.42</v>
      </c>
      <c r="S598">
        <v>0.04</v>
      </c>
      <c r="T598">
        <v>0.54</v>
      </c>
      <c r="U598">
        <v>6</v>
      </c>
      <c r="V598" s="1">
        <v>58276</v>
      </c>
      <c r="W598">
        <v>84.6</v>
      </c>
      <c r="X598" s="1">
        <v>417262.66</v>
      </c>
      <c r="Y598">
        <v>0.27979999999999999</v>
      </c>
      <c r="Z598">
        <v>4.2099999999999999E-2</v>
      </c>
      <c r="AA598">
        <v>0.67810000000000004</v>
      </c>
      <c r="AB598">
        <v>0.72019999999999995</v>
      </c>
      <c r="AC598">
        <v>417.26</v>
      </c>
      <c r="AD598" s="1">
        <v>14140.23</v>
      </c>
      <c r="AE598">
        <v>436.91</v>
      </c>
      <c r="AF598" s="1">
        <v>298913.68</v>
      </c>
      <c r="AG598">
        <v>576</v>
      </c>
      <c r="AH598" s="1">
        <v>35423</v>
      </c>
      <c r="AI598" s="1">
        <v>59659</v>
      </c>
      <c r="AJ598">
        <v>37.229999999999997</v>
      </c>
      <c r="AK598">
        <v>25.34</v>
      </c>
      <c r="AL598">
        <v>36.94</v>
      </c>
      <c r="AM598">
        <v>4.2</v>
      </c>
      <c r="AN598">
        <v>0</v>
      </c>
      <c r="AO598">
        <v>0.7641</v>
      </c>
      <c r="AP598" s="1">
        <v>2424.16</v>
      </c>
      <c r="AQ598" s="1">
        <v>2543.13</v>
      </c>
      <c r="AR598" s="1">
        <v>8170.74</v>
      </c>
      <c r="AS598">
        <v>876.98</v>
      </c>
      <c r="AT598">
        <v>496.13</v>
      </c>
      <c r="AU598" s="1">
        <v>14511.14</v>
      </c>
      <c r="AV598" s="1">
        <v>3631.26</v>
      </c>
      <c r="AW598">
        <v>0.18940000000000001</v>
      </c>
      <c r="AX598" s="1">
        <v>11927.04</v>
      </c>
      <c r="AY598">
        <v>0.62219999999999998</v>
      </c>
      <c r="AZ598" s="1">
        <v>2600.15</v>
      </c>
      <c r="BA598">
        <v>0.1356</v>
      </c>
      <c r="BB598" s="1">
        <v>1011.45</v>
      </c>
      <c r="BC598">
        <v>5.28E-2</v>
      </c>
      <c r="BD598" s="1">
        <v>19169.900000000001</v>
      </c>
      <c r="BE598" s="1">
        <v>3620.27</v>
      </c>
      <c r="BF598">
        <v>0.97609999999999997</v>
      </c>
      <c r="BG598">
        <v>0.52129999999999999</v>
      </c>
      <c r="BH598">
        <v>0.2833</v>
      </c>
      <c r="BI598">
        <v>0.1507</v>
      </c>
      <c r="BJ598">
        <v>2.2100000000000002E-2</v>
      </c>
      <c r="BK598">
        <v>2.2599999999999999E-2</v>
      </c>
    </row>
    <row r="599" spans="1:63" x14ac:dyDescent="0.25">
      <c r="A599" t="s">
        <v>599</v>
      </c>
      <c r="B599">
        <v>49577</v>
      </c>
      <c r="C599">
        <v>70</v>
      </c>
      <c r="D599">
        <v>13.22</v>
      </c>
      <c r="E599">
        <v>925.06</v>
      </c>
      <c r="F599">
        <v>875.05</v>
      </c>
      <c r="G599">
        <v>2.3E-3</v>
      </c>
      <c r="H599">
        <v>1.1000000000000001E-3</v>
      </c>
      <c r="I599">
        <v>2.3E-3</v>
      </c>
      <c r="J599">
        <v>0</v>
      </c>
      <c r="K599">
        <v>8.9099999999999999E-2</v>
      </c>
      <c r="L599">
        <v>0.8891</v>
      </c>
      <c r="M599">
        <v>1.6E-2</v>
      </c>
      <c r="N599">
        <v>0.20419999999999999</v>
      </c>
      <c r="O599">
        <v>1.2999999999999999E-3</v>
      </c>
      <c r="P599">
        <v>0.12570000000000001</v>
      </c>
      <c r="Q599" s="1">
        <v>56545.7</v>
      </c>
      <c r="R599">
        <v>0.16420000000000001</v>
      </c>
      <c r="S599">
        <v>0.25369999999999998</v>
      </c>
      <c r="T599">
        <v>0.58209999999999995</v>
      </c>
      <c r="U599">
        <v>15</v>
      </c>
      <c r="V599" s="1">
        <v>52990.67</v>
      </c>
      <c r="W599">
        <v>58.66</v>
      </c>
      <c r="X599" s="1">
        <v>246612.63</v>
      </c>
      <c r="Y599">
        <v>0.65700000000000003</v>
      </c>
      <c r="Z599">
        <v>6.2E-2</v>
      </c>
      <c r="AA599">
        <v>0.28100000000000003</v>
      </c>
      <c r="AB599">
        <v>0.34300000000000003</v>
      </c>
      <c r="AC599">
        <v>246.61</v>
      </c>
      <c r="AD599" s="1">
        <v>8475.84</v>
      </c>
      <c r="AE599">
        <v>785.79</v>
      </c>
      <c r="AF599" s="1">
        <v>192916.36</v>
      </c>
      <c r="AG599">
        <v>430</v>
      </c>
      <c r="AH599" s="1">
        <v>42432</v>
      </c>
      <c r="AI599" s="1">
        <v>63809</v>
      </c>
      <c r="AJ599">
        <v>46.1</v>
      </c>
      <c r="AK599">
        <v>29.2</v>
      </c>
      <c r="AL599">
        <v>35.979999999999997</v>
      </c>
      <c r="AM599">
        <v>4</v>
      </c>
      <c r="AN599">
        <v>0</v>
      </c>
      <c r="AO599">
        <v>0.80989999999999995</v>
      </c>
      <c r="AP599" s="1">
        <v>1578.93</v>
      </c>
      <c r="AQ599" s="1">
        <v>2171.96</v>
      </c>
      <c r="AR599" s="1">
        <v>7547.25</v>
      </c>
      <c r="AS599" s="1">
        <v>1096.8</v>
      </c>
      <c r="AT599">
        <v>375.96</v>
      </c>
      <c r="AU599" s="1">
        <v>12770.9</v>
      </c>
      <c r="AV599" s="1">
        <v>6383.9</v>
      </c>
      <c r="AW599">
        <v>0.42399999999999999</v>
      </c>
      <c r="AX599" s="1">
        <v>6208.92</v>
      </c>
      <c r="AY599">
        <v>0.4123</v>
      </c>
      <c r="AZ599" s="1">
        <v>1683.16</v>
      </c>
      <c r="BA599">
        <v>0.1118</v>
      </c>
      <c r="BB599">
        <v>781.69</v>
      </c>
      <c r="BC599">
        <v>5.1900000000000002E-2</v>
      </c>
      <c r="BD599" s="1">
        <v>15057.67</v>
      </c>
      <c r="BE599" s="1">
        <v>5286.87</v>
      </c>
      <c r="BF599">
        <v>1.0854999999999999</v>
      </c>
      <c r="BG599">
        <v>0.58209999999999995</v>
      </c>
      <c r="BH599">
        <v>0.2409</v>
      </c>
      <c r="BI599">
        <v>0.12609999999999999</v>
      </c>
      <c r="BJ599">
        <v>3.85E-2</v>
      </c>
      <c r="BK599">
        <v>1.23E-2</v>
      </c>
    </row>
    <row r="600" spans="1:63" x14ac:dyDescent="0.25">
      <c r="A600" t="s">
        <v>600</v>
      </c>
      <c r="B600">
        <v>49973</v>
      </c>
      <c r="C600">
        <v>41</v>
      </c>
      <c r="D600">
        <v>44</v>
      </c>
      <c r="E600" s="1">
        <v>1803.94</v>
      </c>
      <c r="F600" s="1">
        <v>1914.52</v>
      </c>
      <c r="G600">
        <v>3.2899999999999999E-2</v>
      </c>
      <c r="H600">
        <v>0</v>
      </c>
      <c r="I600">
        <v>0.21099999999999999</v>
      </c>
      <c r="J600">
        <v>5.0000000000000001E-4</v>
      </c>
      <c r="K600">
        <v>6.0600000000000001E-2</v>
      </c>
      <c r="L600">
        <v>0.62980000000000003</v>
      </c>
      <c r="M600">
        <v>6.5299999999999997E-2</v>
      </c>
      <c r="N600">
        <v>0.4652</v>
      </c>
      <c r="O600">
        <v>3.73E-2</v>
      </c>
      <c r="P600">
        <v>0.13769999999999999</v>
      </c>
      <c r="Q600" s="1">
        <v>70305.8</v>
      </c>
      <c r="R600">
        <v>0.1024</v>
      </c>
      <c r="S600">
        <v>0.189</v>
      </c>
      <c r="T600">
        <v>0.7087</v>
      </c>
      <c r="U600">
        <v>18</v>
      </c>
      <c r="V600" s="1">
        <v>79152.72</v>
      </c>
      <c r="W600">
        <v>100.22</v>
      </c>
      <c r="X600" s="1">
        <v>318136.96000000002</v>
      </c>
      <c r="Y600">
        <v>0.73129999999999995</v>
      </c>
      <c r="Z600">
        <v>0.25109999999999999</v>
      </c>
      <c r="AA600">
        <v>1.7600000000000001E-2</v>
      </c>
      <c r="AB600">
        <v>0.26869999999999999</v>
      </c>
      <c r="AC600">
        <v>318.14</v>
      </c>
      <c r="AD600" s="1">
        <v>13995.12</v>
      </c>
      <c r="AE600" s="1">
        <v>1306.3599999999999</v>
      </c>
      <c r="AF600" s="1">
        <v>269267.59999999998</v>
      </c>
      <c r="AG600">
        <v>557</v>
      </c>
      <c r="AH600" s="1">
        <v>36726</v>
      </c>
      <c r="AI600" s="1">
        <v>76920</v>
      </c>
      <c r="AJ600">
        <v>60.53</v>
      </c>
      <c r="AK600">
        <v>43.59</v>
      </c>
      <c r="AL600">
        <v>44</v>
      </c>
      <c r="AM600">
        <v>4.68</v>
      </c>
      <c r="AN600">
        <v>0</v>
      </c>
      <c r="AO600">
        <v>1.0641</v>
      </c>
      <c r="AP600" s="1">
        <v>1913.7</v>
      </c>
      <c r="AQ600" s="1">
        <v>2371.98</v>
      </c>
      <c r="AR600" s="1">
        <v>8767.84</v>
      </c>
      <c r="AS600">
        <v>883.92</v>
      </c>
      <c r="AT600">
        <v>240.56</v>
      </c>
      <c r="AU600" s="1">
        <v>14177.99</v>
      </c>
      <c r="AV600" s="1">
        <v>2302.42</v>
      </c>
      <c r="AW600">
        <v>0.13100000000000001</v>
      </c>
      <c r="AX600" s="1">
        <v>11634.07</v>
      </c>
      <c r="AY600">
        <v>0.66200000000000003</v>
      </c>
      <c r="AZ600" s="1">
        <v>2006.36</v>
      </c>
      <c r="BA600">
        <v>0.1142</v>
      </c>
      <c r="BB600" s="1">
        <v>1630.5</v>
      </c>
      <c r="BC600">
        <v>9.2799999999999994E-2</v>
      </c>
      <c r="BD600" s="1">
        <v>17573.349999999999</v>
      </c>
      <c r="BE600" s="1">
        <v>1375.35</v>
      </c>
      <c r="BF600">
        <v>0.14549999999999999</v>
      </c>
      <c r="BG600">
        <v>0.5958</v>
      </c>
      <c r="BH600">
        <v>0.22070000000000001</v>
      </c>
      <c r="BI600">
        <v>0.1426</v>
      </c>
      <c r="BJ600">
        <v>2.63E-2</v>
      </c>
      <c r="BK600">
        <v>1.47E-2</v>
      </c>
    </row>
    <row r="601" spans="1:63" x14ac:dyDescent="0.25">
      <c r="A601" t="s">
        <v>601</v>
      </c>
      <c r="B601">
        <v>45120</v>
      </c>
      <c r="C601">
        <v>42</v>
      </c>
      <c r="D601">
        <v>85.85</v>
      </c>
      <c r="E601" s="1">
        <v>3605.67</v>
      </c>
      <c r="F601" s="1">
        <v>3253.86</v>
      </c>
      <c r="G601">
        <v>1.35E-2</v>
      </c>
      <c r="H601">
        <v>0</v>
      </c>
      <c r="I601">
        <v>2.6700000000000002E-2</v>
      </c>
      <c r="J601">
        <v>5.9999999999999995E-4</v>
      </c>
      <c r="K601">
        <v>4.24E-2</v>
      </c>
      <c r="L601">
        <v>0.84140000000000004</v>
      </c>
      <c r="M601">
        <v>7.5300000000000006E-2</v>
      </c>
      <c r="N601">
        <v>0.3871</v>
      </c>
      <c r="O601">
        <v>1.24E-2</v>
      </c>
      <c r="P601">
        <v>0.15989999999999999</v>
      </c>
      <c r="Q601" s="1">
        <v>67290.149999999994</v>
      </c>
      <c r="R601">
        <v>0.12820000000000001</v>
      </c>
      <c r="S601">
        <v>0.1923</v>
      </c>
      <c r="T601">
        <v>0.67949999999999999</v>
      </c>
      <c r="U601">
        <v>21</v>
      </c>
      <c r="V601" s="1">
        <v>83525.81</v>
      </c>
      <c r="W601">
        <v>167</v>
      </c>
      <c r="X601" s="1">
        <v>221026.55</v>
      </c>
      <c r="Y601">
        <v>0.6502</v>
      </c>
      <c r="Z601">
        <v>0.30409999999999998</v>
      </c>
      <c r="AA601">
        <v>4.5600000000000002E-2</v>
      </c>
      <c r="AB601">
        <v>0.3498</v>
      </c>
      <c r="AC601">
        <v>221.03</v>
      </c>
      <c r="AD601" s="1">
        <v>10135.77</v>
      </c>
      <c r="AE601">
        <v>810.86</v>
      </c>
      <c r="AF601" s="1">
        <v>186035.85</v>
      </c>
      <c r="AG601">
        <v>403</v>
      </c>
      <c r="AH601" s="1">
        <v>34798</v>
      </c>
      <c r="AI601" s="1">
        <v>61609</v>
      </c>
      <c r="AJ601">
        <v>80.95</v>
      </c>
      <c r="AK601">
        <v>40.78</v>
      </c>
      <c r="AL601">
        <v>51.46</v>
      </c>
      <c r="AM601">
        <v>3.8</v>
      </c>
      <c r="AN601">
        <v>0</v>
      </c>
      <c r="AO601">
        <v>1.0652999999999999</v>
      </c>
      <c r="AP601" s="1">
        <v>1691.53</v>
      </c>
      <c r="AQ601" s="1">
        <v>2435.12</v>
      </c>
      <c r="AR601" s="1">
        <v>8399.99</v>
      </c>
      <c r="AS601">
        <v>863.41</v>
      </c>
      <c r="AT601">
        <v>357.24</v>
      </c>
      <c r="AU601" s="1">
        <v>13747.29</v>
      </c>
      <c r="AV601" s="1">
        <v>5329.8</v>
      </c>
      <c r="AW601">
        <v>0.32429999999999998</v>
      </c>
      <c r="AX601" s="1">
        <v>9319.01</v>
      </c>
      <c r="AY601">
        <v>0.56710000000000005</v>
      </c>
      <c r="AZ601">
        <v>844.23</v>
      </c>
      <c r="BA601">
        <v>5.1400000000000001E-2</v>
      </c>
      <c r="BB601">
        <v>940.43</v>
      </c>
      <c r="BC601">
        <v>5.7200000000000001E-2</v>
      </c>
      <c r="BD601" s="1">
        <v>16433.47</v>
      </c>
      <c r="BE601" s="1">
        <v>2722.19</v>
      </c>
      <c r="BF601">
        <v>0.53790000000000004</v>
      </c>
      <c r="BG601">
        <v>0.57269999999999999</v>
      </c>
      <c r="BH601">
        <v>0.24929999999999999</v>
      </c>
      <c r="BI601">
        <v>0.1323</v>
      </c>
      <c r="BJ601">
        <v>3.1399999999999997E-2</v>
      </c>
      <c r="BK601">
        <v>1.43E-2</v>
      </c>
    </row>
    <row r="602" spans="1:63" x14ac:dyDescent="0.25">
      <c r="A602" t="s">
        <v>602</v>
      </c>
      <c r="B602">
        <v>45138</v>
      </c>
      <c r="C602">
        <v>19</v>
      </c>
      <c r="D602">
        <v>543.92999999999995</v>
      </c>
      <c r="E602" s="1">
        <v>10334.64</v>
      </c>
      <c r="F602" s="1">
        <v>10187.1</v>
      </c>
      <c r="G602">
        <v>4.7100000000000003E-2</v>
      </c>
      <c r="H602">
        <v>1E-4</v>
      </c>
      <c r="I602">
        <v>9.7799999999999998E-2</v>
      </c>
      <c r="J602">
        <v>1.1000000000000001E-3</v>
      </c>
      <c r="K602">
        <v>9.6799999999999997E-2</v>
      </c>
      <c r="L602">
        <v>0.66879999999999995</v>
      </c>
      <c r="M602">
        <v>8.8400000000000006E-2</v>
      </c>
      <c r="N602">
        <v>0.24379999999999999</v>
      </c>
      <c r="O602">
        <v>6.3100000000000003E-2</v>
      </c>
      <c r="P602">
        <v>0.15379999999999999</v>
      </c>
      <c r="Q602" s="1">
        <v>82261.73</v>
      </c>
      <c r="R602">
        <v>0.15890000000000001</v>
      </c>
      <c r="S602">
        <v>0.2339</v>
      </c>
      <c r="T602">
        <v>0.60719999999999996</v>
      </c>
      <c r="U602">
        <v>49</v>
      </c>
      <c r="V602" s="1">
        <v>114958.47</v>
      </c>
      <c r="W602">
        <v>210.89</v>
      </c>
      <c r="X602" s="1">
        <v>234052.03</v>
      </c>
      <c r="Y602">
        <v>0.75860000000000005</v>
      </c>
      <c r="Z602">
        <v>0.215</v>
      </c>
      <c r="AA602">
        <v>2.64E-2</v>
      </c>
      <c r="AB602">
        <v>0.2414</v>
      </c>
      <c r="AC602">
        <v>234.05</v>
      </c>
      <c r="AD602" s="1">
        <v>12274.27</v>
      </c>
      <c r="AE602" s="1">
        <v>1051.3399999999999</v>
      </c>
      <c r="AF602" s="1">
        <v>211530.97</v>
      </c>
      <c r="AG602">
        <v>479</v>
      </c>
      <c r="AH602" s="1">
        <v>52313</v>
      </c>
      <c r="AI602" s="1">
        <v>91231</v>
      </c>
      <c r="AJ602">
        <v>100.04</v>
      </c>
      <c r="AK602">
        <v>46.39</v>
      </c>
      <c r="AL602">
        <v>67.94</v>
      </c>
      <c r="AM602">
        <v>4.5</v>
      </c>
      <c r="AN602">
        <v>0</v>
      </c>
      <c r="AO602">
        <v>0.88790000000000002</v>
      </c>
      <c r="AP602" s="1">
        <v>1738.65</v>
      </c>
      <c r="AQ602" s="1">
        <v>2121.5</v>
      </c>
      <c r="AR602" s="1">
        <v>9229.19</v>
      </c>
      <c r="AS602">
        <v>976.13</v>
      </c>
      <c r="AT602">
        <v>660.62</v>
      </c>
      <c r="AU602" s="1">
        <v>14726.1</v>
      </c>
      <c r="AV602" s="1">
        <v>3033.79</v>
      </c>
      <c r="AW602">
        <v>0.18909999999999999</v>
      </c>
      <c r="AX602" s="1">
        <v>11634.09</v>
      </c>
      <c r="AY602">
        <v>0.72529999999999994</v>
      </c>
      <c r="AZ602">
        <v>353.15</v>
      </c>
      <c r="BA602">
        <v>2.1999999999999999E-2</v>
      </c>
      <c r="BB602" s="1">
        <v>1020.35</v>
      </c>
      <c r="BC602">
        <v>6.3600000000000004E-2</v>
      </c>
      <c r="BD602" s="1">
        <v>16041.38</v>
      </c>
      <c r="BE602" s="1">
        <v>1610.9</v>
      </c>
      <c r="BF602">
        <v>0.2233</v>
      </c>
      <c r="BG602">
        <v>0.59660000000000002</v>
      </c>
      <c r="BH602">
        <v>0.23949999999999999</v>
      </c>
      <c r="BI602">
        <v>0.11219999999999999</v>
      </c>
      <c r="BJ602">
        <v>3.7400000000000003E-2</v>
      </c>
      <c r="BK602">
        <v>1.43E-2</v>
      </c>
    </row>
    <row r="603" spans="1:63" x14ac:dyDescent="0.25">
      <c r="A603" t="s">
        <v>603</v>
      </c>
      <c r="B603">
        <v>46524</v>
      </c>
      <c r="C603">
        <v>168</v>
      </c>
      <c r="D603">
        <v>5.82</v>
      </c>
      <c r="E603">
        <v>976.93</v>
      </c>
      <c r="F603" s="1">
        <v>1094.04</v>
      </c>
      <c r="G603">
        <v>4.5999999999999999E-3</v>
      </c>
      <c r="H603">
        <v>0</v>
      </c>
      <c r="I603">
        <v>8.9999999999999998E-4</v>
      </c>
      <c r="J603">
        <v>0</v>
      </c>
      <c r="K603">
        <v>8.2000000000000007E-3</v>
      </c>
      <c r="L603">
        <v>0.97629999999999995</v>
      </c>
      <c r="M603">
        <v>0.01</v>
      </c>
      <c r="N603">
        <v>0.31990000000000002</v>
      </c>
      <c r="O603">
        <v>0</v>
      </c>
      <c r="P603">
        <v>0.16769999999999999</v>
      </c>
      <c r="Q603" s="1">
        <v>59123.16</v>
      </c>
      <c r="R603">
        <v>0.2535</v>
      </c>
      <c r="S603">
        <v>0.16900000000000001</v>
      </c>
      <c r="T603">
        <v>0.57750000000000001</v>
      </c>
      <c r="U603">
        <v>7</v>
      </c>
      <c r="V603" s="1">
        <v>80280.34</v>
      </c>
      <c r="W603">
        <v>128.56</v>
      </c>
      <c r="X603" s="1">
        <v>211722.32</v>
      </c>
      <c r="Y603">
        <v>0.70320000000000005</v>
      </c>
      <c r="Z603">
        <v>8.2500000000000004E-2</v>
      </c>
      <c r="AA603">
        <v>0.21429999999999999</v>
      </c>
      <c r="AB603">
        <v>0.29680000000000001</v>
      </c>
      <c r="AC603">
        <v>211.72</v>
      </c>
      <c r="AD603" s="1">
        <v>6850.65</v>
      </c>
      <c r="AE603">
        <v>533.04</v>
      </c>
      <c r="AF603" s="1">
        <v>165953.35999999999</v>
      </c>
      <c r="AG603">
        <v>329</v>
      </c>
      <c r="AH603" s="1">
        <v>34263</v>
      </c>
      <c r="AI603" s="1">
        <v>58593</v>
      </c>
      <c r="AJ603">
        <v>54.36</v>
      </c>
      <c r="AK603">
        <v>25.67</v>
      </c>
      <c r="AL603">
        <v>32.19</v>
      </c>
      <c r="AM603">
        <v>5.6</v>
      </c>
      <c r="AN603">
        <v>0</v>
      </c>
      <c r="AO603">
        <v>1.0325</v>
      </c>
      <c r="AP603" s="1">
        <v>1647.26</v>
      </c>
      <c r="AQ603" s="1">
        <v>1789.39</v>
      </c>
      <c r="AR603" s="1">
        <v>6980.48</v>
      </c>
      <c r="AS603">
        <v>548.24</v>
      </c>
      <c r="AT603">
        <v>272.14999999999998</v>
      </c>
      <c r="AU603" s="1">
        <v>11237.53</v>
      </c>
      <c r="AV603" s="1">
        <v>6355.34</v>
      </c>
      <c r="AW603">
        <v>0.46850000000000003</v>
      </c>
      <c r="AX603" s="1">
        <v>3918.38</v>
      </c>
      <c r="AY603">
        <v>0.2888</v>
      </c>
      <c r="AZ603" s="1">
        <v>2127.48</v>
      </c>
      <c r="BA603">
        <v>0.15679999999999999</v>
      </c>
      <c r="BB603" s="1">
        <v>1165.51</v>
      </c>
      <c r="BC603">
        <v>8.5900000000000004E-2</v>
      </c>
      <c r="BD603" s="1">
        <v>13566.71</v>
      </c>
      <c r="BE603" s="1">
        <v>6963.58</v>
      </c>
      <c r="BF603">
        <v>1.7944</v>
      </c>
      <c r="BG603">
        <v>0.53239999999999998</v>
      </c>
      <c r="BH603">
        <v>0.23769999999999999</v>
      </c>
      <c r="BI603">
        <v>0.16650000000000001</v>
      </c>
      <c r="BJ603">
        <v>4.53E-2</v>
      </c>
      <c r="BK603">
        <v>1.8100000000000002E-2</v>
      </c>
    </row>
    <row r="604" spans="1:63" x14ac:dyDescent="0.25">
      <c r="A604" t="s">
        <v>604</v>
      </c>
      <c r="B604">
        <v>45146</v>
      </c>
      <c r="C604">
        <v>3</v>
      </c>
      <c r="D604">
        <v>649.96</v>
      </c>
      <c r="E604" s="1">
        <v>1949.89</v>
      </c>
      <c r="F604" s="1">
        <v>1902.49</v>
      </c>
      <c r="G604">
        <v>2.5700000000000001E-2</v>
      </c>
      <c r="H604">
        <v>5.0000000000000001E-4</v>
      </c>
      <c r="I604">
        <v>0.1109</v>
      </c>
      <c r="J604">
        <v>1.6000000000000001E-3</v>
      </c>
      <c r="K604">
        <v>3.1E-2</v>
      </c>
      <c r="L604">
        <v>0.75560000000000005</v>
      </c>
      <c r="M604">
        <v>7.46E-2</v>
      </c>
      <c r="N604">
        <v>6.4500000000000002E-2</v>
      </c>
      <c r="O604">
        <v>4.4999999999999997E-3</v>
      </c>
      <c r="P604">
        <v>9.35E-2</v>
      </c>
      <c r="Q604" s="1">
        <v>81053.87</v>
      </c>
      <c r="R604">
        <v>0.1656</v>
      </c>
      <c r="S604">
        <v>0.24840000000000001</v>
      </c>
      <c r="T604">
        <v>0.58599999999999997</v>
      </c>
      <c r="U604">
        <v>15</v>
      </c>
      <c r="V604" s="1">
        <v>90348.33</v>
      </c>
      <c r="W604">
        <v>128.77000000000001</v>
      </c>
      <c r="X604" s="1">
        <v>179325.21</v>
      </c>
      <c r="Y604">
        <v>0.95520000000000005</v>
      </c>
      <c r="Z604">
        <v>2.8299999999999999E-2</v>
      </c>
      <c r="AA604">
        <v>1.6500000000000001E-2</v>
      </c>
      <c r="AB604">
        <v>4.48E-2</v>
      </c>
      <c r="AC604">
        <v>179.33</v>
      </c>
      <c r="AD604" s="1">
        <v>6878.58</v>
      </c>
      <c r="AE604">
        <v>895.13</v>
      </c>
      <c r="AF604" s="1">
        <v>189593.06</v>
      </c>
      <c r="AG604">
        <v>415</v>
      </c>
      <c r="AH604" s="1">
        <v>72198</v>
      </c>
      <c r="AI604" s="1">
        <v>157836</v>
      </c>
      <c r="AJ604">
        <v>91.23</v>
      </c>
      <c r="AK604">
        <v>37.28</v>
      </c>
      <c r="AL604">
        <v>44.07</v>
      </c>
      <c r="AM604">
        <v>3.85</v>
      </c>
      <c r="AN604" s="1">
        <v>3890.7</v>
      </c>
      <c r="AO604">
        <v>0.79349999999999998</v>
      </c>
      <c r="AP604" s="1">
        <v>2064.9499999999998</v>
      </c>
      <c r="AQ604" s="1">
        <v>1170.28</v>
      </c>
      <c r="AR604" s="1">
        <v>9260.51</v>
      </c>
      <c r="AS604" s="1">
        <v>1025.04</v>
      </c>
      <c r="AT604">
        <v>608.54</v>
      </c>
      <c r="AU604" s="1">
        <v>14129.32</v>
      </c>
      <c r="AV604" s="1">
        <v>3786.2</v>
      </c>
      <c r="AW604">
        <v>0.24660000000000001</v>
      </c>
      <c r="AX604" s="1">
        <v>10163.48</v>
      </c>
      <c r="AY604">
        <v>0.66190000000000004</v>
      </c>
      <c r="AZ604">
        <v>919.87</v>
      </c>
      <c r="BA604">
        <v>5.9900000000000002E-2</v>
      </c>
      <c r="BB604">
        <v>486.11</v>
      </c>
      <c r="BC604">
        <v>3.1699999999999999E-2</v>
      </c>
      <c r="BD604" s="1">
        <v>15355.66</v>
      </c>
      <c r="BE604" s="1">
        <v>2923.13</v>
      </c>
      <c r="BF604">
        <v>0.309</v>
      </c>
      <c r="BG604">
        <v>0.61539999999999995</v>
      </c>
      <c r="BH604">
        <v>0.20269999999999999</v>
      </c>
      <c r="BI604">
        <v>0.1283</v>
      </c>
      <c r="BJ604">
        <v>2.46E-2</v>
      </c>
      <c r="BK604">
        <v>2.9000000000000001E-2</v>
      </c>
    </row>
    <row r="605" spans="1:63" x14ac:dyDescent="0.25">
      <c r="A605" t="s">
        <v>605</v>
      </c>
      <c r="B605">
        <v>45153</v>
      </c>
      <c r="C605">
        <v>126</v>
      </c>
      <c r="D605">
        <v>35.32</v>
      </c>
      <c r="E605" s="1">
        <v>4450.2700000000004</v>
      </c>
      <c r="F605" s="1">
        <v>3860.82</v>
      </c>
      <c r="G605">
        <v>3.5999999999999999E-3</v>
      </c>
      <c r="H605">
        <v>0</v>
      </c>
      <c r="I605">
        <v>0.1021</v>
      </c>
      <c r="J605">
        <v>1.2999999999999999E-3</v>
      </c>
      <c r="K605">
        <v>2.2800000000000001E-2</v>
      </c>
      <c r="L605">
        <v>0.73580000000000001</v>
      </c>
      <c r="M605">
        <v>0.13450000000000001</v>
      </c>
      <c r="N605">
        <v>0.82389999999999997</v>
      </c>
      <c r="O605">
        <v>3.5000000000000001E-3</v>
      </c>
      <c r="P605">
        <v>0.1757</v>
      </c>
      <c r="Q605" s="1">
        <v>70919.990000000005</v>
      </c>
      <c r="R605">
        <v>0.2374</v>
      </c>
      <c r="S605">
        <v>0.1691</v>
      </c>
      <c r="T605">
        <v>0.59350000000000003</v>
      </c>
      <c r="U605">
        <v>29</v>
      </c>
      <c r="V605" s="1">
        <v>101326.1</v>
      </c>
      <c r="W605">
        <v>147.41999999999999</v>
      </c>
      <c r="X605" s="1">
        <v>173619</v>
      </c>
      <c r="Y605">
        <v>0.83030000000000004</v>
      </c>
      <c r="Z605">
        <v>0.13089999999999999</v>
      </c>
      <c r="AA605">
        <v>3.8800000000000001E-2</v>
      </c>
      <c r="AB605">
        <v>0.16969999999999999</v>
      </c>
      <c r="AC605">
        <v>173.62</v>
      </c>
      <c r="AD605" s="1">
        <v>5645.93</v>
      </c>
      <c r="AE605">
        <v>709.85</v>
      </c>
      <c r="AF605" s="1">
        <v>150780.25</v>
      </c>
      <c r="AG605">
        <v>254</v>
      </c>
      <c r="AH605" s="1">
        <v>33153</v>
      </c>
      <c r="AI605" s="1">
        <v>54499</v>
      </c>
      <c r="AJ605">
        <v>42.93</v>
      </c>
      <c r="AK605">
        <v>31.93</v>
      </c>
      <c r="AL605">
        <v>33.17</v>
      </c>
      <c r="AM605">
        <v>4.3</v>
      </c>
      <c r="AN605">
        <v>903.96</v>
      </c>
      <c r="AO605">
        <v>1.329</v>
      </c>
      <c r="AP605" s="1">
        <v>1678.06</v>
      </c>
      <c r="AQ605" s="1">
        <v>1821.19</v>
      </c>
      <c r="AR605" s="1">
        <v>7987.76</v>
      </c>
      <c r="AS605" s="1">
        <v>1130.3399999999999</v>
      </c>
      <c r="AT605">
        <v>294.19</v>
      </c>
      <c r="AU605" s="1">
        <v>12911.55</v>
      </c>
      <c r="AV605" s="1">
        <v>7267.81</v>
      </c>
      <c r="AW605">
        <v>0.45369999999999999</v>
      </c>
      <c r="AX605" s="1">
        <v>6353.05</v>
      </c>
      <c r="AY605">
        <v>0.39660000000000001</v>
      </c>
      <c r="AZ605">
        <v>822.26</v>
      </c>
      <c r="BA605">
        <v>5.1299999999999998E-2</v>
      </c>
      <c r="BB605" s="1">
        <v>1575.67</v>
      </c>
      <c r="BC605">
        <v>9.8400000000000001E-2</v>
      </c>
      <c r="BD605" s="1">
        <v>16018.79</v>
      </c>
      <c r="BE605" s="1">
        <v>3998.43</v>
      </c>
      <c r="BF605">
        <v>1.0415000000000001</v>
      </c>
      <c r="BG605">
        <v>0.5796</v>
      </c>
      <c r="BH605">
        <v>0.2145</v>
      </c>
      <c r="BI605">
        <v>0.17419999999999999</v>
      </c>
      <c r="BJ605">
        <v>2.2499999999999999E-2</v>
      </c>
      <c r="BK605">
        <v>9.1999999999999998E-3</v>
      </c>
    </row>
    <row r="606" spans="1:63" x14ac:dyDescent="0.25">
      <c r="A606" t="s">
        <v>606</v>
      </c>
      <c r="B606">
        <v>45674</v>
      </c>
      <c r="C606">
        <v>17</v>
      </c>
      <c r="D606">
        <v>31.25</v>
      </c>
      <c r="E606">
        <v>531.21</v>
      </c>
      <c r="F606">
        <v>659.77</v>
      </c>
      <c r="G606">
        <v>1.21E-2</v>
      </c>
      <c r="H606">
        <v>0</v>
      </c>
      <c r="I606">
        <v>6.2199999999999998E-2</v>
      </c>
      <c r="J606">
        <v>7.6E-3</v>
      </c>
      <c r="K606">
        <v>7.8899999999999998E-2</v>
      </c>
      <c r="L606">
        <v>0.68130000000000002</v>
      </c>
      <c r="M606">
        <v>0.1578</v>
      </c>
      <c r="N606">
        <v>0.1903</v>
      </c>
      <c r="O606">
        <v>8.9999999999999993E-3</v>
      </c>
      <c r="P606">
        <v>0.153</v>
      </c>
      <c r="Q606" s="1">
        <v>68578.97</v>
      </c>
      <c r="R606">
        <v>0.2586</v>
      </c>
      <c r="S606">
        <v>0.1724</v>
      </c>
      <c r="T606">
        <v>0.56899999999999995</v>
      </c>
      <c r="U606">
        <v>8</v>
      </c>
      <c r="V606" s="1">
        <v>85308.38</v>
      </c>
      <c r="W606">
        <v>64.17</v>
      </c>
      <c r="X606" s="1">
        <v>315428.95</v>
      </c>
      <c r="Y606">
        <v>0.89249999999999996</v>
      </c>
      <c r="Z606">
        <v>9.4700000000000006E-2</v>
      </c>
      <c r="AA606">
        <v>1.2800000000000001E-2</v>
      </c>
      <c r="AB606">
        <v>0.1075</v>
      </c>
      <c r="AC606">
        <v>315.43</v>
      </c>
      <c r="AD606" s="1">
        <v>10929.04</v>
      </c>
      <c r="AE606" s="1">
        <v>1273.0999999999999</v>
      </c>
      <c r="AF606" s="1">
        <v>201377.8</v>
      </c>
      <c r="AG606">
        <v>454</v>
      </c>
      <c r="AH606" s="1">
        <v>41375</v>
      </c>
      <c r="AI606" s="1">
        <v>86627</v>
      </c>
      <c r="AJ606">
        <v>66.25</v>
      </c>
      <c r="AK606">
        <v>33.75</v>
      </c>
      <c r="AL606">
        <v>38.86</v>
      </c>
      <c r="AM606">
        <v>4.3</v>
      </c>
      <c r="AN606" s="1">
        <v>2890.28</v>
      </c>
      <c r="AO606">
        <v>1.3168</v>
      </c>
      <c r="AP606" s="1">
        <v>2607.92</v>
      </c>
      <c r="AQ606" s="1">
        <v>1913.9</v>
      </c>
      <c r="AR606" s="1">
        <v>8440.2900000000009</v>
      </c>
      <c r="AS606" s="1">
        <v>1047.44</v>
      </c>
      <c r="AT606">
        <v>714.06</v>
      </c>
      <c r="AU606" s="1">
        <v>14723.62</v>
      </c>
      <c r="AV606" s="1">
        <v>3337.7</v>
      </c>
      <c r="AW606">
        <v>0.20610000000000001</v>
      </c>
      <c r="AX606" s="1">
        <v>9561.7900000000009</v>
      </c>
      <c r="AY606">
        <v>0.59050000000000002</v>
      </c>
      <c r="AZ606" s="1">
        <v>2419.35</v>
      </c>
      <c r="BA606">
        <v>0.14940000000000001</v>
      </c>
      <c r="BB606">
        <v>873.83</v>
      </c>
      <c r="BC606">
        <v>5.3999999999999999E-2</v>
      </c>
      <c r="BD606" s="1">
        <v>16192.67</v>
      </c>
      <c r="BE606" s="1">
        <v>4512.58</v>
      </c>
      <c r="BF606">
        <v>0.53620000000000001</v>
      </c>
      <c r="BG606">
        <v>0.54569999999999996</v>
      </c>
      <c r="BH606">
        <v>0.23039999999999999</v>
      </c>
      <c r="BI606">
        <v>0.18429999999999999</v>
      </c>
      <c r="BJ606">
        <v>2.7400000000000001E-2</v>
      </c>
      <c r="BK606">
        <v>1.2200000000000001E-2</v>
      </c>
    </row>
    <row r="607" spans="1:63" x14ac:dyDescent="0.25">
      <c r="A607" t="s">
        <v>607</v>
      </c>
      <c r="B607">
        <v>45161</v>
      </c>
      <c r="C607">
        <v>46</v>
      </c>
      <c r="D607">
        <v>205.39</v>
      </c>
      <c r="E607" s="1">
        <v>9447.86</v>
      </c>
      <c r="F607" s="1">
        <v>4753.7299999999996</v>
      </c>
      <c r="G607">
        <v>1.1000000000000001E-3</v>
      </c>
      <c r="H607">
        <v>2.0000000000000001E-4</v>
      </c>
      <c r="I607">
        <v>0.54630000000000001</v>
      </c>
      <c r="J607">
        <v>1.1000000000000001E-3</v>
      </c>
      <c r="K607">
        <v>0.223</v>
      </c>
      <c r="L607">
        <v>0.1313</v>
      </c>
      <c r="M607">
        <v>9.7199999999999995E-2</v>
      </c>
      <c r="N607">
        <v>0.99980000000000002</v>
      </c>
      <c r="O607">
        <v>7.5600000000000001E-2</v>
      </c>
      <c r="P607">
        <v>0.1764</v>
      </c>
      <c r="Q607" s="1">
        <v>51596.36</v>
      </c>
      <c r="R607">
        <v>0.66369999999999996</v>
      </c>
      <c r="S607">
        <v>0.1525</v>
      </c>
      <c r="T607">
        <v>0.18390000000000001</v>
      </c>
      <c r="U607">
        <v>96</v>
      </c>
      <c r="V607" s="1">
        <v>76756.5</v>
      </c>
      <c r="W607">
        <v>98.07</v>
      </c>
      <c r="X607" s="1">
        <v>56778.59</v>
      </c>
      <c r="Y607">
        <v>0.52349999999999997</v>
      </c>
      <c r="Z607">
        <v>0.31209999999999999</v>
      </c>
      <c r="AA607">
        <v>0.16439999999999999</v>
      </c>
      <c r="AB607">
        <v>0.47649999999999998</v>
      </c>
      <c r="AC607">
        <v>56.78</v>
      </c>
      <c r="AD607" s="1">
        <v>2948.61</v>
      </c>
      <c r="AE607">
        <v>363.3</v>
      </c>
      <c r="AF607" s="1">
        <v>39457.160000000003</v>
      </c>
      <c r="AG607">
        <v>2</v>
      </c>
      <c r="AH607" s="1">
        <v>21185</v>
      </c>
      <c r="AI607" s="1">
        <v>31148</v>
      </c>
      <c r="AJ607">
        <v>56.5</v>
      </c>
      <c r="AK607">
        <v>47.79</v>
      </c>
      <c r="AL607">
        <v>56.48</v>
      </c>
      <c r="AM607">
        <v>4.2</v>
      </c>
      <c r="AN607">
        <v>0</v>
      </c>
      <c r="AO607">
        <v>1.242</v>
      </c>
      <c r="AP607" s="1">
        <v>3201.05</v>
      </c>
      <c r="AQ607" s="1">
        <v>3868.89</v>
      </c>
      <c r="AR607" s="1">
        <v>10051.27</v>
      </c>
      <c r="AS607" s="1">
        <v>1403.6</v>
      </c>
      <c r="AT607" s="1">
        <v>1105.07</v>
      </c>
      <c r="AU607" s="1">
        <v>19629.88</v>
      </c>
      <c r="AV607" s="1">
        <v>21478.92</v>
      </c>
      <c r="AW607">
        <v>0.68389999999999995</v>
      </c>
      <c r="AX607" s="1">
        <v>5142.76</v>
      </c>
      <c r="AY607">
        <v>0.1638</v>
      </c>
      <c r="AZ607">
        <v>325.83</v>
      </c>
      <c r="BA607">
        <v>1.04E-2</v>
      </c>
      <c r="BB607" s="1">
        <v>4457.8599999999997</v>
      </c>
      <c r="BC607">
        <v>0.1419</v>
      </c>
      <c r="BD607" s="1">
        <v>31405.37</v>
      </c>
      <c r="BE607" s="1">
        <v>6166.43</v>
      </c>
      <c r="BF607">
        <v>6.1917</v>
      </c>
      <c r="BG607">
        <v>0.51129999999999998</v>
      </c>
      <c r="BH607">
        <v>0.2389</v>
      </c>
      <c r="BI607">
        <v>0.2099</v>
      </c>
      <c r="BJ607">
        <v>2.58E-2</v>
      </c>
      <c r="BK607">
        <v>1.4200000000000001E-2</v>
      </c>
    </row>
    <row r="608" spans="1:63" x14ac:dyDescent="0.25">
      <c r="A608" t="s">
        <v>608</v>
      </c>
      <c r="B608">
        <v>49544</v>
      </c>
      <c r="C608">
        <v>104</v>
      </c>
      <c r="D608">
        <v>13.14</v>
      </c>
      <c r="E608" s="1">
        <v>1366.05</v>
      </c>
      <c r="F608" s="1">
        <v>1227.8800000000001</v>
      </c>
      <c r="G608">
        <v>5.7000000000000002E-3</v>
      </c>
      <c r="H608">
        <v>0</v>
      </c>
      <c r="I608">
        <v>2.3999999999999998E-3</v>
      </c>
      <c r="J608">
        <v>0</v>
      </c>
      <c r="K608">
        <v>3.3E-3</v>
      </c>
      <c r="L608">
        <v>0.95930000000000004</v>
      </c>
      <c r="M608">
        <v>2.93E-2</v>
      </c>
      <c r="N608">
        <v>0.45979999999999999</v>
      </c>
      <c r="O608">
        <v>0</v>
      </c>
      <c r="P608">
        <v>0.14699999999999999</v>
      </c>
      <c r="Q608" s="1">
        <v>63633.760000000002</v>
      </c>
      <c r="R608">
        <v>8.3299999999999999E-2</v>
      </c>
      <c r="S608">
        <v>0.21879999999999999</v>
      </c>
      <c r="T608">
        <v>0.69789999999999996</v>
      </c>
      <c r="U608">
        <v>9</v>
      </c>
      <c r="V608" s="1">
        <v>69210.89</v>
      </c>
      <c r="W608">
        <v>145.94999999999999</v>
      </c>
      <c r="X608" s="1">
        <v>185805.53</v>
      </c>
      <c r="Y608">
        <v>0.71350000000000002</v>
      </c>
      <c r="Z608">
        <v>0.14710000000000001</v>
      </c>
      <c r="AA608">
        <v>0.13950000000000001</v>
      </c>
      <c r="AB608">
        <v>0.28649999999999998</v>
      </c>
      <c r="AC608">
        <v>185.81</v>
      </c>
      <c r="AD608" s="1">
        <v>4709.6499999999996</v>
      </c>
      <c r="AE608">
        <v>401.43</v>
      </c>
      <c r="AF608" s="1">
        <v>175235.09</v>
      </c>
      <c r="AG608">
        <v>373</v>
      </c>
      <c r="AH608" s="1">
        <v>40449</v>
      </c>
      <c r="AI608" s="1">
        <v>60725</v>
      </c>
      <c r="AJ608">
        <v>33.5</v>
      </c>
      <c r="AK608">
        <v>23.33</v>
      </c>
      <c r="AL608">
        <v>27.4</v>
      </c>
      <c r="AM608">
        <v>4.7</v>
      </c>
      <c r="AN608" s="1">
        <v>1184.6099999999999</v>
      </c>
      <c r="AO608">
        <v>0.96819999999999995</v>
      </c>
      <c r="AP608" s="1">
        <v>1653.68</v>
      </c>
      <c r="AQ608" s="1">
        <v>1873.66</v>
      </c>
      <c r="AR608" s="1">
        <v>7443.03</v>
      </c>
      <c r="AS608" s="1">
        <v>1007.67</v>
      </c>
      <c r="AT608">
        <v>209.02</v>
      </c>
      <c r="AU608" s="1">
        <v>12187.06</v>
      </c>
      <c r="AV608" s="1">
        <v>5824.51</v>
      </c>
      <c r="AW608">
        <v>0.41739999999999999</v>
      </c>
      <c r="AX608" s="1">
        <v>5736.47</v>
      </c>
      <c r="AY608">
        <v>0.41110000000000002</v>
      </c>
      <c r="AZ608" s="1">
        <v>1461.95</v>
      </c>
      <c r="BA608">
        <v>0.1048</v>
      </c>
      <c r="BB608">
        <v>931.96</v>
      </c>
      <c r="BC608">
        <v>6.6799999999999998E-2</v>
      </c>
      <c r="BD608" s="1">
        <v>13954.89</v>
      </c>
      <c r="BE608" s="1">
        <v>4273.17</v>
      </c>
      <c r="BF608">
        <v>1.022</v>
      </c>
      <c r="BG608">
        <v>0.46200000000000002</v>
      </c>
      <c r="BH608">
        <v>0.28129999999999999</v>
      </c>
      <c r="BI608">
        <v>0.22489999999999999</v>
      </c>
      <c r="BJ608">
        <v>1.6199999999999999E-2</v>
      </c>
      <c r="BK608">
        <v>1.5599999999999999E-2</v>
      </c>
    </row>
    <row r="609" spans="1:63" x14ac:dyDescent="0.25">
      <c r="A609" t="s">
        <v>609</v>
      </c>
      <c r="B609">
        <v>45179</v>
      </c>
      <c r="C609">
        <v>18</v>
      </c>
      <c r="D609">
        <v>226.05</v>
      </c>
      <c r="E609" s="1">
        <v>4068.89</v>
      </c>
      <c r="F609" s="1">
        <v>3011.86</v>
      </c>
      <c r="G609">
        <v>4.0000000000000001E-3</v>
      </c>
      <c r="H609">
        <v>2.9999999999999997E-4</v>
      </c>
      <c r="I609">
        <v>0.1003</v>
      </c>
      <c r="J609">
        <v>6.9999999999999999E-4</v>
      </c>
      <c r="K609">
        <v>2.69E-2</v>
      </c>
      <c r="L609">
        <v>0.66830000000000001</v>
      </c>
      <c r="M609">
        <v>0.19950000000000001</v>
      </c>
      <c r="N609">
        <v>0.996</v>
      </c>
      <c r="O609">
        <v>1.6000000000000001E-3</v>
      </c>
      <c r="P609">
        <v>0.29549999999999998</v>
      </c>
      <c r="Q609" s="1">
        <v>55370.27</v>
      </c>
      <c r="R609">
        <v>0.43609999999999999</v>
      </c>
      <c r="S609">
        <v>0.16739999999999999</v>
      </c>
      <c r="T609">
        <v>0.39650000000000002</v>
      </c>
      <c r="U609">
        <v>48</v>
      </c>
      <c r="V609" s="1">
        <v>77571.97</v>
      </c>
      <c r="W609">
        <v>82.59</v>
      </c>
      <c r="X609" s="1">
        <v>101417.43</v>
      </c>
      <c r="Y609">
        <v>0.62129999999999996</v>
      </c>
      <c r="Z609">
        <v>0.32090000000000002</v>
      </c>
      <c r="AA609">
        <v>5.7799999999999997E-2</v>
      </c>
      <c r="AB609">
        <v>0.37869999999999998</v>
      </c>
      <c r="AC609">
        <v>101.42</v>
      </c>
      <c r="AD609" s="1">
        <v>2743.08</v>
      </c>
      <c r="AE609">
        <v>320.49</v>
      </c>
      <c r="AF609" s="1">
        <v>88591.62</v>
      </c>
      <c r="AG609">
        <v>60</v>
      </c>
      <c r="AH609" s="1">
        <v>26321</v>
      </c>
      <c r="AI609" s="1">
        <v>41019</v>
      </c>
      <c r="AJ609">
        <v>46.65</v>
      </c>
      <c r="AK609">
        <v>25.85</v>
      </c>
      <c r="AL609">
        <v>25.84</v>
      </c>
      <c r="AM609">
        <v>4.45</v>
      </c>
      <c r="AN609">
        <v>0</v>
      </c>
      <c r="AO609">
        <v>0.84389999999999998</v>
      </c>
      <c r="AP609" s="1">
        <v>1719.86</v>
      </c>
      <c r="AQ609" s="1">
        <v>2808.88</v>
      </c>
      <c r="AR609" s="1">
        <v>7978.58</v>
      </c>
      <c r="AS609">
        <v>808.51</v>
      </c>
      <c r="AT609">
        <v>382.9</v>
      </c>
      <c r="AU609" s="1">
        <v>13698.72</v>
      </c>
      <c r="AV609" s="1">
        <v>11858.88</v>
      </c>
      <c r="AW609">
        <v>0.64529999999999998</v>
      </c>
      <c r="AX609" s="1">
        <v>3334.67</v>
      </c>
      <c r="AY609">
        <v>0.18149999999999999</v>
      </c>
      <c r="AZ609">
        <v>907.79</v>
      </c>
      <c r="BA609">
        <v>4.9399999999999999E-2</v>
      </c>
      <c r="BB609" s="1">
        <v>2274.88</v>
      </c>
      <c r="BC609">
        <v>0.12379999999999999</v>
      </c>
      <c r="BD609" s="1">
        <v>18376.22</v>
      </c>
      <c r="BE609" s="1">
        <v>6483.84</v>
      </c>
      <c r="BF609">
        <v>3.2984</v>
      </c>
      <c r="BG609">
        <v>0.49580000000000002</v>
      </c>
      <c r="BH609">
        <v>0.2545</v>
      </c>
      <c r="BI609">
        <v>0.2218</v>
      </c>
      <c r="BJ609">
        <v>1.8499999999999999E-2</v>
      </c>
      <c r="BK609">
        <v>9.4999999999999998E-3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608"/>
  <sheetViews>
    <sheetView workbookViewId="0"/>
  </sheetViews>
  <sheetFormatPr defaultRowHeight="15" x14ac:dyDescent="0.25"/>
  <cols>
    <col min="1" max="1" width="39.28515625" bestFit="1" customWidth="1"/>
    <col min="2" max="4" width="7" bestFit="1" customWidth="1"/>
    <col min="5" max="6" width="9.140625" bestFit="1" customWidth="1"/>
    <col min="7" max="16" width="7" bestFit="1" customWidth="1"/>
    <col min="17" max="17" width="9.140625" bestFit="1" customWidth="1"/>
    <col min="18" max="21" width="7" bestFit="1" customWidth="1"/>
    <col min="22" max="22" width="10.140625" bestFit="1" customWidth="1"/>
    <col min="23" max="23" width="7" bestFit="1" customWidth="1"/>
    <col min="24" max="24" width="10.140625" bestFit="1" customWidth="1"/>
    <col min="25" max="29" width="7" bestFit="1" customWidth="1"/>
    <col min="30" max="30" width="9.140625" bestFit="1" customWidth="1"/>
    <col min="31" max="31" width="8.140625" bestFit="1" customWidth="1"/>
    <col min="32" max="32" width="10.140625" bestFit="1" customWidth="1"/>
    <col min="33" max="33" width="8.7109375" bestFit="1" customWidth="1"/>
    <col min="34" max="34" width="9.140625" bestFit="1" customWidth="1"/>
    <col min="35" max="35" width="10.140625" bestFit="1" customWidth="1"/>
    <col min="36" max="36" width="6.85546875" bestFit="1" customWidth="1"/>
    <col min="37" max="38" width="6" bestFit="1" customWidth="1"/>
    <col min="39" max="39" width="5" bestFit="1" customWidth="1"/>
    <col min="40" max="40" width="8.140625" bestFit="1" customWidth="1"/>
    <col min="41" max="41" width="7" bestFit="1" customWidth="1"/>
    <col min="42" max="45" width="8.140625" bestFit="1" customWidth="1"/>
    <col min="46" max="46" width="7" bestFit="1" customWidth="1"/>
    <col min="47" max="48" width="9.140625" bestFit="1" customWidth="1"/>
    <col min="49" max="49" width="7" bestFit="1" customWidth="1"/>
    <col min="50" max="50" width="9.140625" bestFit="1" customWidth="1"/>
    <col min="51" max="51" width="7" bestFit="1" customWidth="1"/>
    <col min="52" max="52" width="8.140625" bestFit="1" customWidth="1"/>
    <col min="53" max="53" width="7" bestFit="1" customWidth="1"/>
    <col min="54" max="54" width="8.140625" bestFit="1" customWidth="1"/>
    <col min="55" max="55" width="7" bestFit="1" customWidth="1"/>
    <col min="56" max="56" width="9.140625" bestFit="1" customWidth="1"/>
    <col min="57" max="57" width="8.140625" bestFit="1" customWidth="1"/>
    <col min="58" max="63" width="7" bestFit="1" customWidth="1"/>
  </cols>
  <sheetData>
    <row r="1" spans="1:63" ht="166.5" x14ac:dyDescent="0.25">
      <c r="A1" s="2" t="s">
        <v>0</v>
      </c>
      <c r="B1" s="3" t="s">
        <v>1</v>
      </c>
      <c r="C1" s="4" t="s">
        <v>691</v>
      </c>
      <c r="D1" s="5" t="s">
        <v>692</v>
      </c>
      <c r="E1" s="5" t="s">
        <v>693</v>
      </c>
      <c r="F1" s="5" t="s">
        <v>694</v>
      </c>
      <c r="G1" s="6" t="s">
        <v>695</v>
      </c>
      <c r="H1" s="6" t="s">
        <v>696</v>
      </c>
      <c r="I1" s="6" t="s">
        <v>697</v>
      </c>
      <c r="J1" s="6" t="s">
        <v>698</v>
      </c>
      <c r="K1" s="6" t="s">
        <v>699</v>
      </c>
      <c r="L1" s="6" t="s">
        <v>700</v>
      </c>
      <c r="M1" s="6" t="s">
        <v>701</v>
      </c>
      <c r="N1" s="6" t="s">
        <v>702</v>
      </c>
      <c r="O1" s="6" t="s">
        <v>703</v>
      </c>
      <c r="P1" s="6" t="s">
        <v>704</v>
      </c>
      <c r="Q1" s="7" t="s">
        <v>705</v>
      </c>
      <c r="R1" s="6" t="s">
        <v>706</v>
      </c>
      <c r="S1" s="6" t="s">
        <v>707</v>
      </c>
      <c r="T1" s="6" t="s">
        <v>708</v>
      </c>
      <c r="U1" s="5" t="s">
        <v>709</v>
      </c>
      <c r="V1" s="7" t="s">
        <v>710</v>
      </c>
      <c r="W1" s="8" t="s">
        <v>711</v>
      </c>
      <c r="X1" s="7" t="s">
        <v>712</v>
      </c>
      <c r="Y1" s="6" t="s">
        <v>713</v>
      </c>
      <c r="Z1" s="6" t="s">
        <v>714</v>
      </c>
      <c r="AA1" s="6" t="s">
        <v>715</v>
      </c>
      <c r="AB1" s="6" t="s">
        <v>716</v>
      </c>
      <c r="AC1" s="7" t="s">
        <v>717</v>
      </c>
      <c r="AD1" s="7" t="s">
        <v>718</v>
      </c>
      <c r="AE1" s="7" t="s">
        <v>719</v>
      </c>
      <c r="AF1" s="7" t="s">
        <v>628</v>
      </c>
      <c r="AG1" s="9" t="s">
        <v>720</v>
      </c>
      <c r="AH1" s="10" t="s">
        <v>721</v>
      </c>
      <c r="AI1" s="10" t="s">
        <v>722</v>
      </c>
      <c r="AJ1" s="8" t="s">
        <v>723</v>
      </c>
      <c r="AK1" s="8" t="s">
        <v>724</v>
      </c>
      <c r="AL1" s="8" t="s">
        <v>725</v>
      </c>
      <c r="AM1" s="8" t="s">
        <v>726</v>
      </c>
      <c r="AN1" s="7" t="s">
        <v>727</v>
      </c>
      <c r="AO1" s="11" t="s">
        <v>728</v>
      </c>
      <c r="AP1" s="7" t="s">
        <v>729</v>
      </c>
      <c r="AQ1" s="7" t="s">
        <v>730</v>
      </c>
      <c r="AR1" s="7" t="s">
        <v>731</v>
      </c>
      <c r="AS1" s="7" t="s">
        <v>732</v>
      </c>
      <c r="AT1" s="7" t="s">
        <v>733</v>
      </c>
      <c r="AU1" s="7" t="s">
        <v>734</v>
      </c>
      <c r="AV1" s="7" t="s">
        <v>735</v>
      </c>
      <c r="AW1" s="6" t="s">
        <v>736</v>
      </c>
      <c r="AX1" s="7" t="s">
        <v>737</v>
      </c>
      <c r="AY1" s="6" t="s">
        <v>738</v>
      </c>
      <c r="AZ1" s="7" t="s">
        <v>739</v>
      </c>
      <c r="BA1" s="6" t="s">
        <v>740</v>
      </c>
      <c r="BB1" s="7" t="s">
        <v>741</v>
      </c>
      <c r="BC1" s="6" t="s">
        <v>742</v>
      </c>
      <c r="BD1" s="7" t="s">
        <v>743</v>
      </c>
      <c r="BE1" s="7" t="s">
        <v>744</v>
      </c>
      <c r="BF1" s="6" t="s">
        <v>745</v>
      </c>
      <c r="BG1" s="6" t="s">
        <v>746</v>
      </c>
      <c r="BH1" s="6" t="s">
        <v>747</v>
      </c>
      <c r="BI1" s="6" t="s">
        <v>748</v>
      </c>
      <c r="BJ1" s="6" t="s">
        <v>749</v>
      </c>
      <c r="BK1" s="6" t="s">
        <v>750</v>
      </c>
    </row>
    <row r="2" spans="1:63" x14ac:dyDescent="0.25">
      <c r="A2" t="s">
        <v>2</v>
      </c>
      <c r="B2">
        <v>45187</v>
      </c>
      <c r="C2">
        <v>43.14</v>
      </c>
      <c r="D2">
        <v>22.73</v>
      </c>
      <c r="E2">
        <v>980.54</v>
      </c>
      <c r="F2">
        <v>931.88</v>
      </c>
      <c r="G2">
        <v>5.1000000000000004E-3</v>
      </c>
      <c r="H2">
        <v>1.1000000000000001E-3</v>
      </c>
      <c r="I2">
        <v>1.17E-2</v>
      </c>
      <c r="J2">
        <v>1.2999999999999999E-3</v>
      </c>
      <c r="K2">
        <v>3.0099999999999998E-2</v>
      </c>
      <c r="L2">
        <v>0.91879999999999995</v>
      </c>
      <c r="M2">
        <v>3.1899999999999998E-2</v>
      </c>
      <c r="N2">
        <v>0.39169999999999999</v>
      </c>
      <c r="O2">
        <v>5.3E-3</v>
      </c>
      <c r="P2">
        <v>0.1467</v>
      </c>
      <c r="Q2" s="1">
        <v>56687.35</v>
      </c>
      <c r="R2">
        <v>0.17829999999999999</v>
      </c>
      <c r="S2">
        <v>0.25640000000000002</v>
      </c>
      <c r="T2">
        <v>0.56520000000000004</v>
      </c>
      <c r="U2">
        <v>8.7100000000000009</v>
      </c>
      <c r="V2" s="1">
        <v>73590.899999999994</v>
      </c>
      <c r="W2">
        <v>108.65</v>
      </c>
      <c r="X2" s="1">
        <v>213842.99</v>
      </c>
      <c r="Y2">
        <v>0.7762</v>
      </c>
      <c r="Z2">
        <v>0.13519999999999999</v>
      </c>
      <c r="AA2">
        <v>8.8599999999999998E-2</v>
      </c>
      <c r="AB2">
        <v>0.2238</v>
      </c>
      <c r="AC2">
        <v>213.84</v>
      </c>
      <c r="AD2" s="1">
        <v>5672.23</v>
      </c>
      <c r="AE2">
        <v>604.08000000000004</v>
      </c>
      <c r="AF2" s="1">
        <v>201273.64</v>
      </c>
      <c r="AG2" t="s">
        <v>3</v>
      </c>
      <c r="AH2" s="1">
        <v>35250</v>
      </c>
      <c r="AI2" s="1">
        <v>56636.81</v>
      </c>
      <c r="AJ2">
        <v>41.28</v>
      </c>
      <c r="AK2">
        <v>24.53</v>
      </c>
      <c r="AL2">
        <v>28.34</v>
      </c>
      <c r="AM2">
        <v>4.21</v>
      </c>
      <c r="AN2" s="1">
        <v>1527.34</v>
      </c>
      <c r="AO2">
        <v>1.1614</v>
      </c>
      <c r="AP2" s="1">
        <v>1715.17</v>
      </c>
      <c r="AQ2" s="1">
        <v>2157.91</v>
      </c>
      <c r="AR2" s="1">
        <v>6984.97</v>
      </c>
      <c r="AS2">
        <v>707.77</v>
      </c>
      <c r="AT2">
        <v>452.29</v>
      </c>
      <c r="AU2" s="1">
        <v>12018.11</v>
      </c>
      <c r="AV2" s="1">
        <v>6362.29</v>
      </c>
      <c r="AW2">
        <v>0.42330000000000001</v>
      </c>
      <c r="AX2" s="1">
        <v>5776.86</v>
      </c>
      <c r="AY2">
        <v>0.38440000000000002</v>
      </c>
      <c r="AZ2" s="1">
        <v>1481.39</v>
      </c>
      <c r="BA2">
        <v>9.8599999999999993E-2</v>
      </c>
      <c r="BB2" s="1">
        <v>1408.16</v>
      </c>
      <c r="BC2">
        <v>9.3700000000000006E-2</v>
      </c>
      <c r="BD2" s="1">
        <v>15028.7</v>
      </c>
      <c r="BE2" s="1">
        <v>4808.08</v>
      </c>
      <c r="BF2">
        <v>1.1729000000000001</v>
      </c>
      <c r="BG2">
        <v>0.53469999999999995</v>
      </c>
      <c r="BH2">
        <v>0.23730000000000001</v>
      </c>
      <c r="BI2">
        <v>0.17180000000000001</v>
      </c>
      <c r="BJ2">
        <v>3.2899999999999999E-2</v>
      </c>
      <c r="BK2">
        <v>2.3199999999999998E-2</v>
      </c>
    </row>
    <row r="3" spans="1:63" x14ac:dyDescent="0.25">
      <c r="A3" t="s">
        <v>4</v>
      </c>
      <c r="B3">
        <v>49494</v>
      </c>
      <c r="C3">
        <v>126.14</v>
      </c>
      <c r="D3">
        <v>8.51</v>
      </c>
      <c r="E3" s="1">
        <v>1074.06</v>
      </c>
      <c r="F3" s="1">
        <v>1023.57</v>
      </c>
      <c r="G3">
        <v>1.9E-3</v>
      </c>
      <c r="H3">
        <v>1.4E-3</v>
      </c>
      <c r="I3">
        <v>7.1000000000000004E-3</v>
      </c>
      <c r="J3">
        <v>8.9999999999999998E-4</v>
      </c>
      <c r="K3">
        <v>2.6100000000000002E-2</v>
      </c>
      <c r="L3">
        <v>0.93310000000000004</v>
      </c>
      <c r="M3">
        <v>2.9499999999999998E-2</v>
      </c>
      <c r="N3">
        <v>0.34699999999999998</v>
      </c>
      <c r="O3">
        <v>2.8999999999999998E-3</v>
      </c>
      <c r="P3">
        <v>0.16009999999999999</v>
      </c>
      <c r="Q3" s="1">
        <v>57417.39</v>
      </c>
      <c r="R3">
        <v>0.21790000000000001</v>
      </c>
      <c r="S3">
        <v>0.2112</v>
      </c>
      <c r="T3">
        <v>0.57099999999999995</v>
      </c>
      <c r="U3">
        <v>10.050000000000001</v>
      </c>
      <c r="V3" s="1">
        <v>72237.09</v>
      </c>
      <c r="W3">
        <v>102.1</v>
      </c>
      <c r="X3" s="1">
        <v>182473.87</v>
      </c>
      <c r="Y3">
        <v>0.81120000000000003</v>
      </c>
      <c r="Z3">
        <v>4.82E-2</v>
      </c>
      <c r="AA3">
        <v>0.1406</v>
      </c>
      <c r="AB3">
        <v>0.1888</v>
      </c>
      <c r="AC3">
        <v>182.47</v>
      </c>
      <c r="AD3" s="1">
        <v>4785.3900000000003</v>
      </c>
      <c r="AE3">
        <v>511.46</v>
      </c>
      <c r="AF3" s="1">
        <v>171553.78</v>
      </c>
      <c r="AG3" t="s">
        <v>3</v>
      </c>
      <c r="AH3" s="1">
        <v>37000</v>
      </c>
      <c r="AI3" s="1">
        <v>55239.58</v>
      </c>
      <c r="AJ3">
        <v>35.15</v>
      </c>
      <c r="AK3">
        <v>24.3</v>
      </c>
      <c r="AL3">
        <v>27.74</v>
      </c>
      <c r="AM3">
        <v>4.47</v>
      </c>
      <c r="AN3" s="1">
        <v>1382.26</v>
      </c>
      <c r="AO3">
        <v>1.3002</v>
      </c>
      <c r="AP3" s="1">
        <v>1740.04</v>
      </c>
      <c r="AQ3" s="1">
        <v>2424.1</v>
      </c>
      <c r="AR3" s="1">
        <v>7470.14</v>
      </c>
      <c r="AS3">
        <v>667.66</v>
      </c>
      <c r="AT3">
        <v>403.28</v>
      </c>
      <c r="AU3" s="1">
        <v>12705.22</v>
      </c>
      <c r="AV3" s="1">
        <v>7567.37</v>
      </c>
      <c r="AW3">
        <v>0.48820000000000002</v>
      </c>
      <c r="AX3" s="1">
        <v>5126</v>
      </c>
      <c r="AY3">
        <v>0.33069999999999999</v>
      </c>
      <c r="AZ3" s="1">
        <v>1460.49</v>
      </c>
      <c r="BA3">
        <v>9.4200000000000006E-2</v>
      </c>
      <c r="BB3" s="1">
        <v>1345.15</v>
      </c>
      <c r="BC3">
        <v>8.6800000000000002E-2</v>
      </c>
      <c r="BD3" s="1">
        <v>15499.01</v>
      </c>
      <c r="BE3" s="1">
        <v>6206.35</v>
      </c>
      <c r="BF3">
        <v>1.8931</v>
      </c>
      <c r="BG3">
        <v>0.53639999999999999</v>
      </c>
      <c r="BH3">
        <v>0.2412</v>
      </c>
      <c r="BI3">
        <v>0.1653</v>
      </c>
      <c r="BJ3">
        <v>3.7999999999999999E-2</v>
      </c>
      <c r="BK3">
        <v>1.9099999999999999E-2</v>
      </c>
    </row>
    <row r="4" spans="1:63" x14ac:dyDescent="0.25">
      <c r="A4" t="s">
        <v>5</v>
      </c>
      <c r="B4">
        <v>43489</v>
      </c>
      <c r="C4">
        <v>41.33</v>
      </c>
      <c r="D4">
        <v>413.91</v>
      </c>
      <c r="E4" s="1">
        <v>17108.36</v>
      </c>
      <c r="F4" s="1">
        <v>12487.68</v>
      </c>
      <c r="G4">
        <v>0.1198</v>
      </c>
      <c r="H4">
        <v>1.2999999999999999E-3</v>
      </c>
      <c r="I4">
        <v>0.26950000000000002</v>
      </c>
      <c r="J4">
        <v>1.8E-3</v>
      </c>
      <c r="K4">
        <v>0.15409999999999999</v>
      </c>
      <c r="L4">
        <v>0.35389999999999999</v>
      </c>
      <c r="M4">
        <v>9.9500000000000005E-2</v>
      </c>
      <c r="N4">
        <v>0.89970000000000006</v>
      </c>
      <c r="O4">
        <v>8.8700000000000001E-2</v>
      </c>
      <c r="P4">
        <v>0.19600000000000001</v>
      </c>
      <c r="Q4" s="1">
        <v>69789.27</v>
      </c>
      <c r="R4">
        <v>0.2752</v>
      </c>
      <c r="S4">
        <v>0.19889999999999999</v>
      </c>
      <c r="T4">
        <v>0.52580000000000005</v>
      </c>
      <c r="U4">
        <v>123.19</v>
      </c>
      <c r="V4" s="1">
        <v>90362.04</v>
      </c>
      <c r="W4">
        <v>138.06</v>
      </c>
      <c r="X4" s="1">
        <v>122094.62</v>
      </c>
      <c r="Y4">
        <v>0.6</v>
      </c>
      <c r="Z4">
        <v>0.33489999999999998</v>
      </c>
      <c r="AA4">
        <v>6.5100000000000005E-2</v>
      </c>
      <c r="AB4">
        <v>0.4</v>
      </c>
      <c r="AC4">
        <v>122.09</v>
      </c>
      <c r="AD4" s="1">
        <v>5423.95</v>
      </c>
      <c r="AE4">
        <v>461.85</v>
      </c>
      <c r="AF4" s="1">
        <v>82543.45</v>
      </c>
      <c r="AG4" t="s">
        <v>3</v>
      </c>
      <c r="AH4" s="1">
        <v>28115</v>
      </c>
      <c r="AI4" s="1">
        <v>48565.77</v>
      </c>
      <c r="AJ4">
        <v>63.44</v>
      </c>
      <c r="AK4">
        <v>40.03</v>
      </c>
      <c r="AL4">
        <v>47.86</v>
      </c>
      <c r="AM4">
        <v>4.2699999999999996</v>
      </c>
      <c r="AN4">
        <v>0</v>
      </c>
      <c r="AO4">
        <v>1.0488</v>
      </c>
      <c r="AP4" s="1">
        <v>2189.52</v>
      </c>
      <c r="AQ4" s="1">
        <v>2467.39</v>
      </c>
      <c r="AR4" s="1">
        <v>8758.27</v>
      </c>
      <c r="AS4" s="1">
        <v>1122.48</v>
      </c>
      <c r="AT4">
        <v>649.64</v>
      </c>
      <c r="AU4" s="1">
        <v>15187.29</v>
      </c>
      <c r="AV4" s="1">
        <v>10545.52</v>
      </c>
      <c r="AW4">
        <v>0.50390000000000001</v>
      </c>
      <c r="AX4" s="1">
        <v>6998.33</v>
      </c>
      <c r="AY4">
        <v>0.33439999999999998</v>
      </c>
      <c r="AZ4">
        <v>874.07</v>
      </c>
      <c r="BA4">
        <v>4.1799999999999997E-2</v>
      </c>
      <c r="BB4" s="1">
        <v>2511.48</v>
      </c>
      <c r="BC4">
        <v>0.12</v>
      </c>
      <c r="BD4" s="1">
        <v>20929.41</v>
      </c>
      <c r="BE4" s="1">
        <v>4887.03</v>
      </c>
      <c r="BF4">
        <v>1.6383000000000001</v>
      </c>
      <c r="BG4">
        <v>0.58489999999999998</v>
      </c>
      <c r="BH4">
        <v>0.22670000000000001</v>
      </c>
      <c r="BI4">
        <v>0.14399999999999999</v>
      </c>
      <c r="BJ4">
        <v>3.1699999999999999E-2</v>
      </c>
      <c r="BK4">
        <v>1.2699999999999999E-2</v>
      </c>
    </row>
    <row r="5" spans="1:63" x14ac:dyDescent="0.25">
      <c r="A5" t="s">
        <v>6</v>
      </c>
      <c r="B5">
        <v>45906</v>
      </c>
      <c r="C5">
        <v>127.43</v>
      </c>
      <c r="D5">
        <v>10.45</v>
      </c>
      <c r="E5" s="1">
        <v>1331.66</v>
      </c>
      <c r="F5" s="1">
        <v>1309.26</v>
      </c>
      <c r="G5">
        <v>1.8E-3</v>
      </c>
      <c r="H5">
        <v>5.9999999999999995E-4</v>
      </c>
      <c r="I5">
        <v>4.7000000000000002E-3</v>
      </c>
      <c r="J5">
        <v>6.9999999999999999E-4</v>
      </c>
      <c r="K5">
        <v>1.2800000000000001E-2</v>
      </c>
      <c r="L5">
        <v>0.96160000000000001</v>
      </c>
      <c r="M5">
        <v>1.7899999999999999E-2</v>
      </c>
      <c r="N5">
        <v>0.34129999999999999</v>
      </c>
      <c r="O5">
        <v>1.1000000000000001E-3</v>
      </c>
      <c r="P5">
        <v>0.14610000000000001</v>
      </c>
      <c r="Q5" s="1">
        <v>58305.31</v>
      </c>
      <c r="R5">
        <v>0.1724</v>
      </c>
      <c r="S5">
        <v>0.19139999999999999</v>
      </c>
      <c r="T5">
        <v>0.63619999999999999</v>
      </c>
      <c r="U5">
        <v>11.57</v>
      </c>
      <c r="V5" s="1">
        <v>75972.92</v>
      </c>
      <c r="W5">
        <v>110.2</v>
      </c>
      <c r="X5" s="1">
        <v>196634.49</v>
      </c>
      <c r="Y5">
        <v>0.72740000000000005</v>
      </c>
      <c r="Z5">
        <v>9.7900000000000001E-2</v>
      </c>
      <c r="AA5">
        <v>0.17469999999999999</v>
      </c>
      <c r="AB5">
        <v>0.27260000000000001</v>
      </c>
      <c r="AC5">
        <v>196.63</v>
      </c>
      <c r="AD5" s="1">
        <v>5174.3999999999996</v>
      </c>
      <c r="AE5">
        <v>497.59</v>
      </c>
      <c r="AF5" s="1">
        <v>161456.07999999999</v>
      </c>
      <c r="AG5" t="s">
        <v>3</v>
      </c>
      <c r="AH5" s="1">
        <v>36288</v>
      </c>
      <c r="AI5" s="1">
        <v>58303.9</v>
      </c>
      <c r="AJ5">
        <v>37.97</v>
      </c>
      <c r="AK5">
        <v>23.89</v>
      </c>
      <c r="AL5">
        <v>26.66</v>
      </c>
      <c r="AM5">
        <v>4.37</v>
      </c>
      <c r="AN5" s="1">
        <v>1583.14</v>
      </c>
      <c r="AO5">
        <v>1.0760000000000001</v>
      </c>
      <c r="AP5" s="1">
        <v>1538.3</v>
      </c>
      <c r="AQ5" s="1">
        <v>2393.16</v>
      </c>
      <c r="AR5" s="1">
        <v>7339.17</v>
      </c>
      <c r="AS5">
        <v>645.53</v>
      </c>
      <c r="AT5">
        <v>368.85</v>
      </c>
      <c r="AU5" s="1">
        <v>12285.01</v>
      </c>
      <c r="AV5" s="1">
        <v>7181.33</v>
      </c>
      <c r="AW5">
        <v>0.47789999999999999</v>
      </c>
      <c r="AX5" s="1">
        <v>4799.3100000000004</v>
      </c>
      <c r="AY5">
        <v>0.31940000000000002</v>
      </c>
      <c r="AZ5" s="1">
        <v>1694.29</v>
      </c>
      <c r="BA5">
        <v>0.1128</v>
      </c>
      <c r="BB5" s="1">
        <v>1351.79</v>
      </c>
      <c r="BC5">
        <v>0.09</v>
      </c>
      <c r="BD5" s="1">
        <v>15026.72</v>
      </c>
      <c r="BE5" s="1">
        <v>6339</v>
      </c>
      <c r="BF5">
        <v>1.7035</v>
      </c>
      <c r="BG5">
        <v>0.54059999999999997</v>
      </c>
      <c r="BH5">
        <v>0.25209999999999999</v>
      </c>
      <c r="BI5">
        <v>0.15479999999999999</v>
      </c>
      <c r="BJ5">
        <v>3.5900000000000001E-2</v>
      </c>
      <c r="BK5">
        <v>1.66E-2</v>
      </c>
    </row>
    <row r="6" spans="1:63" x14ac:dyDescent="0.25">
      <c r="A6" t="s">
        <v>7</v>
      </c>
      <c r="B6">
        <v>45757</v>
      </c>
      <c r="C6">
        <v>113.81</v>
      </c>
      <c r="D6">
        <v>10.24</v>
      </c>
      <c r="E6" s="1">
        <v>1165.07</v>
      </c>
      <c r="F6" s="1">
        <v>1126.71</v>
      </c>
      <c r="G6">
        <v>1.9E-3</v>
      </c>
      <c r="H6">
        <v>1.1999999999999999E-3</v>
      </c>
      <c r="I6">
        <v>6.1999999999999998E-3</v>
      </c>
      <c r="J6">
        <v>8.0000000000000004E-4</v>
      </c>
      <c r="K6">
        <v>1.5800000000000002E-2</v>
      </c>
      <c r="L6">
        <v>0.95</v>
      </c>
      <c r="M6">
        <v>2.41E-2</v>
      </c>
      <c r="N6">
        <v>0.32740000000000002</v>
      </c>
      <c r="O6">
        <v>2.0999999999999999E-3</v>
      </c>
      <c r="P6">
        <v>0.1552</v>
      </c>
      <c r="Q6" s="1">
        <v>58084.31</v>
      </c>
      <c r="R6">
        <v>0.23</v>
      </c>
      <c r="S6">
        <v>0.1946</v>
      </c>
      <c r="T6">
        <v>0.57540000000000002</v>
      </c>
      <c r="U6">
        <v>12</v>
      </c>
      <c r="V6" s="1">
        <v>70736.55</v>
      </c>
      <c r="W6">
        <v>93.44</v>
      </c>
      <c r="X6" s="1">
        <v>188954.16</v>
      </c>
      <c r="Y6">
        <v>0.80859999999999999</v>
      </c>
      <c r="Z6">
        <v>8.3000000000000004E-2</v>
      </c>
      <c r="AA6">
        <v>0.1085</v>
      </c>
      <c r="AB6">
        <v>0.19139999999999999</v>
      </c>
      <c r="AC6">
        <v>188.95</v>
      </c>
      <c r="AD6" s="1">
        <v>4708.3100000000004</v>
      </c>
      <c r="AE6">
        <v>507.09</v>
      </c>
      <c r="AF6" s="1">
        <v>168179.84</v>
      </c>
      <c r="AG6" t="s">
        <v>3</v>
      </c>
      <c r="AH6" s="1">
        <v>37420</v>
      </c>
      <c r="AI6" s="1">
        <v>58187.29</v>
      </c>
      <c r="AJ6">
        <v>33.049999999999997</v>
      </c>
      <c r="AK6">
        <v>23.84</v>
      </c>
      <c r="AL6">
        <v>26.73</v>
      </c>
      <c r="AM6">
        <v>4.34</v>
      </c>
      <c r="AN6" s="1">
        <v>1515.36</v>
      </c>
      <c r="AO6">
        <v>1.2103999999999999</v>
      </c>
      <c r="AP6" s="1">
        <v>1605.01</v>
      </c>
      <c r="AQ6" s="1">
        <v>2388.4899999999998</v>
      </c>
      <c r="AR6" s="1">
        <v>7262.79</v>
      </c>
      <c r="AS6">
        <v>772.38</v>
      </c>
      <c r="AT6">
        <v>464.67</v>
      </c>
      <c r="AU6" s="1">
        <v>12493.34</v>
      </c>
      <c r="AV6" s="1">
        <v>7097.77</v>
      </c>
      <c r="AW6">
        <v>0.47920000000000001</v>
      </c>
      <c r="AX6" s="1">
        <v>5064.91</v>
      </c>
      <c r="AY6">
        <v>0.34200000000000003</v>
      </c>
      <c r="AZ6" s="1">
        <v>1363.61</v>
      </c>
      <c r="BA6">
        <v>9.2100000000000001E-2</v>
      </c>
      <c r="BB6" s="1">
        <v>1283.92</v>
      </c>
      <c r="BC6">
        <v>8.6699999999999999E-2</v>
      </c>
      <c r="BD6" s="1">
        <v>14810.21</v>
      </c>
      <c r="BE6" s="1">
        <v>5949.97</v>
      </c>
      <c r="BF6">
        <v>1.6617999999999999</v>
      </c>
      <c r="BG6">
        <v>0.54120000000000001</v>
      </c>
      <c r="BH6">
        <v>0.24299999999999999</v>
      </c>
      <c r="BI6">
        <v>0.16009999999999999</v>
      </c>
      <c r="BJ6">
        <v>3.32E-2</v>
      </c>
      <c r="BK6">
        <v>2.2499999999999999E-2</v>
      </c>
    </row>
    <row r="7" spans="1:63" x14ac:dyDescent="0.25">
      <c r="A7" t="s">
        <v>8</v>
      </c>
      <c r="B7">
        <v>43497</v>
      </c>
      <c r="C7">
        <v>15.1</v>
      </c>
      <c r="D7">
        <v>229.09</v>
      </c>
      <c r="E7" s="1">
        <v>3458.19</v>
      </c>
      <c r="F7" s="1">
        <v>2890.95</v>
      </c>
      <c r="G7">
        <v>2.8999999999999998E-3</v>
      </c>
      <c r="H7">
        <v>5.9999999999999995E-4</v>
      </c>
      <c r="I7">
        <v>0.19270000000000001</v>
      </c>
      <c r="J7">
        <v>1.5E-3</v>
      </c>
      <c r="K7">
        <v>0.1076</v>
      </c>
      <c r="L7">
        <v>0.56059999999999999</v>
      </c>
      <c r="M7">
        <v>0.13400000000000001</v>
      </c>
      <c r="N7">
        <v>0.98319999999999996</v>
      </c>
      <c r="O7">
        <v>3.6299999999999999E-2</v>
      </c>
      <c r="P7">
        <v>0.18779999999999999</v>
      </c>
      <c r="Q7" s="1">
        <v>61170.71</v>
      </c>
      <c r="R7">
        <v>0.2185</v>
      </c>
      <c r="S7">
        <v>0.2006</v>
      </c>
      <c r="T7">
        <v>0.58089999999999997</v>
      </c>
      <c r="U7">
        <v>27.29</v>
      </c>
      <c r="V7" s="1">
        <v>82197.02</v>
      </c>
      <c r="W7">
        <v>124.3</v>
      </c>
      <c r="X7" s="1">
        <v>94150.67</v>
      </c>
      <c r="Y7">
        <v>0.65539999999999998</v>
      </c>
      <c r="Z7">
        <v>0.25979999999999998</v>
      </c>
      <c r="AA7">
        <v>8.4699999999999998E-2</v>
      </c>
      <c r="AB7">
        <v>0.34460000000000002</v>
      </c>
      <c r="AC7">
        <v>94.15</v>
      </c>
      <c r="AD7" s="1">
        <v>3448.16</v>
      </c>
      <c r="AE7">
        <v>405.81</v>
      </c>
      <c r="AF7" s="1">
        <v>78258.820000000007</v>
      </c>
      <c r="AG7" t="s">
        <v>3</v>
      </c>
      <c r="AH7" s="1">
        <v>27312</v>
      </c>
      <c r="AI7" s="1">
        <v>40280.559999999998</v>
      </c>
      <c r="AJ7">
        <v>53.34</v>
      </c>
      <c r="AK7">
        <v>33.57</v>
      </c>
      <c r="AL7">
        <v>39.39</v>
      </c>
      <c r="AM7">
        <v>4.57</v>
      </c>
      <c r="AN7">
        <v>1.78</v>
      </c>
      <c r="AO7">
        <v>1.0109999999999999</v>
      </c>
      <c r="AP7" s="1">
        <v>1826.51</v>
      </c>
      <c r="AQ7" s="1">
        <v>2705.4</v>
      </c>
      <c r="AR7" s="1">
        <v>8004.77</v>
      </c>
      <c r="AS7">
        <v>953.16</v>
      </c>
      <c r="AT7">
        <v>498.05</v>
      </c>
      <c r="AU7" s="1">
        <v>13987.89</v>
      </c>
      <c r="AV7" s="1">
        <v>10363.74</v>
      </c>
      <c r="AW7">
        <v>0.59019999999999995</v>
      </c>
      <c r="AX7" s="1">
        <v>3592.81</v>
      </c>
      <c r="AY7">
        <v>0.2046</v>
      </c>
      <c r="AZ7" s="1">
        <v>1034.4000000000001</v>
      </c>
      <c r="BA7">
        <v>5.8900000000000001E-2</v>
      </c>
      <c r="BB7" s="1">
        <v>2569.9299999999998</v>
      </c>
      <c r="BC7">
        <v>0.14630000000000001</v>
      </c>
      <c r="BD7" s="1">
        <v>17560.88</v>
      </c>
      <c r="BE7" s="1">
        <v>6711.82</v>
      </c>
      <c r="BF7">
        <v>3.4209999999999998</v>
      </c>
      <c r="BG7">
        <v>0.56010000000000004</v>
      </c>
      <c r="BH7">
        <v>0.22989999999999999</v>
      </c>
      <c r="BI7">
        <v>0.1714</v>
      </c>
      <c r="BJ7">
        <v>2.75E-2</v>
      </c>
      <c r="BK7">
        <v>1.12E-2</v>
      </c>
    </row>
    <row r="8" spans="1:63" x14ac:dyDescent="0.25">
      <c r="A8" t="s">
        <v>9</v>
      </c>
      <c r="B8">
        <v>46847</v>
      </c>
      <c r="C8">
        <v>127.62</v>
      </c>
      <c r="D8">
        <v>11.74</v>
      </c>
      <c r="E8" s="1">
        <v>1498.13</v>
      </c>
      <c r="F8" s="1">
        <v>1451.23</v>
      </c>
      <c r="G8">
        <v>1.8E-3</v>
      </c>
      <c r="H8">
        <v>5.9999999999999995E-4</v>
      </c>
      <c r="I8">
        <v>5.8999999999999999E-3</v>
      </c>
      <c r="J8">
        <v>5.9999999999999995E-4</v>
      </c>
      <c r="K8">
        <v>1.37E-2</v>
      </c>
      <c r="L8">
        <v>0.95689999999999997</v>
      </c>
      <c r="M8">
        <v>2.0500000000000001E-2</v>
      </c>
      <c r="N8">
        <v>0.34160000000000001</v>
      </c>
      <c r="O8">
        <v>1.1000000000000001E-3</v>
      </c>
      <c r="P8">
        <v>0.14899999999999999</v>
      </c>
      <c r="Q8" s="1">
        <v>59299.19</v>
      </c>
      <c r="R8">
        <v>0.18079999999999999</v>
      </c>
      <c r="S8">
        <v>0.19159999999999999</v>
      </c>
      <c r="T8">
        <v>0.62770000000000004</v>
      </c>
      <c r="U8">
        <v>13.33</v>
      </c>
      <c r="V8" s="1">
        <v>77050.559999999998</v>
      </c>
      <c r="W8">
        <v>108.28</v>
      </c>
      <c r="X8" s="1">
        <v>183231.64</v>
      </c>
      <c r="Y8">
        <v>0.78759999999999997</v>
      </c>
      <c r="Z8">
        <v>7.6999999999999999E-2</v>
      </c>
      <c r="AA8">
        <v>0.1353</v>
      </c>
      <c r="AB8">
        <v>0.21240000000000001</v>
      </c>
      <c r="AC8">
        <v>183.23</v>
      </c>
      <c r="AD8" s="1">
        <v>4600.1000000000004</v>
      </c>
      <c r="AE8">
        <v>480.71</v>
      </c>
      <c r="AF8" s="1">
        <v>161892.68</v>
      </c>
      <c r="AG8" t="s">
        <v>3</v>
      </c>
      <c r="AH8" s="1">
        <v>37397</v>
      </c>
      <c r="AI8" s="1">
        <v>58316.45</v>
      </c>
      <c r="AJ8">
        <v>34.46</v>
      </c>
      <c r="AK8">
        <v>23.47</v>
      </c>
      <c r="AL8">
        <v>25.57</v>
      </c>
      <c r="AM8">
        <v>4.2699999999999996</v>
      </c>
      <c r="AN8" s="1">
        <v>1427.5</v>
      </c>
      <c r="AO8">
        <v>1.0662</v>
      </c>
      <c r="AP8" s="1">
        <v>1525.89</v>
      </c>
      <c r="AQ8" s="1">
        <v>2366.85</v>
      </c>
      <c r="AR8" s="1">
        <v>7183.29</v>
      </c>
      <c r="AS8">
        <v>669.81</v>
      </c>
      <c r="AT8">
        <v>388.31</v>
      </c>
      <c r="AU8" s="1">
        <v>12134.15</v>
      </c>
      <c r="AV8" s="1">
        <v>7078.25</v>
      </c>
      <c r="AW8">
        <v>0.48899999999999999</v>
      </c>
      <c r="AX8" s="1">
        <v>4712.07</v>
      </c>
      <c r="AY8">
        <v>0.32550000000000001</v>
      </c>
      <c r="AZ8" s="1">
        <v>1366.84</v>
      </c>
      <c r="BA8">
        <v>9.4399999999999998E-2</v>
      </c>
      <c r="BB8" s="1">
        <v>1317.77</v>
      </c>
      <c r="BC8">
        <v>9.0999999999999998E-2</v>
      </c>
      <c r="BD8" s="1">
        <v>14474.93</v>
      </c>
      <c r="BE8" s="1">
        <v>6050.93</v>
      </c>
      <c r="BF8">
        <v>1.6923999999999999</v>
      </c>
      <c r="BG8">
        <v>0.54169999999999996</v>
      </c>
      <c r="BH8">
        <v>0.24909999999999999</v>
      </c>
      <c r="BI8">
        <v>0.15709999999999999</v>
      </c>
      <c r="BJ8">
        <v>3.4000000000000002E-2</v>
      </c>
      <c r="BK8">
        <v>1.8100000000000002E-2</v>
      </c>
    </row>
    <row r="9" spans="1:63" x14ac:dyDescent="0.25">
      <c r="A9" t="s">
        <v>10</v>
      </c>
      <c r="B9">
        <v>45195</v>
      </c>
      <c r="C9">
        <v>27.43</v>
      </c>
      <c r="D9">
        <v>144.12</v>
      </c>
      <c r="E9" s="1">
        <v>3953.01</v>
      </c>
      <c r="F9" s="1">
        <v>3744.87</v>
      </c>
      <c r="G9">
        <v>2.12E-2</v>
      </c>
      <c r="H9">
        <v>1.1000000000000001E-3</v>
      </c>
      <c r="I9">
        <v>5.74E-2</v>
      </c>
      <c r="J9">
        <v>1.1999999999999999E-3</v>
      </c>
      <c r="K9">
        <v>6.0600000000000001E-2</v>
      </c>
      <c r="L9">
        <v>0.80169999999999997</v>
      </c>
      <c r="M9">
        <v>5.6899999999999999E-2</v>
      </c>
      <c r="N9">
        <v>0.27400000000000002</v>
      </c>
      <c r="O9">
        <v>1.89E-2</v>
      </c>
      <c r="P9">
        <v>0.1457</v>
      </c>
      <c r="Q9" s="1">
        <v>69516.06</v>
      </c>
      <c r="R9">
        <v>0.15640000000000001</v>
      </c>
      <c r="S9">
        <v>0.18840000000000001</v>
      </c>
      <c r="T9">
        <v>0.6552</v>
      </c>
      <c r="U9">
        <v>26.33</v>
      </c>
      <c r="V9" s="1">
        <v>93574.88</v>
      </c>
      <c r="W9">
        <v>146.44</v>
      </c>
      <c r="X9" s="1">
        <v>197690.93</v>
      </c>
      <c r="Y9">
        <v>0.73409999999999997</v>
      </c>
      <c r="Z9">
        <v>0.2218</v>
      </c>
      <c r="AA9">
        <v>4.41E-2</v>
      </c>
      <c r="AB9">
        <v>0.26590000000000003</v>
      </c>
      <c r="AC9">
        <v>197.69</v>
      </c>
      <c r="AD9" s="1">
        <v>7821.72</v>
      </c>
      <c r="AE9">
        <v>809.02</v>
      </c>
      <c r="AF9" s="1">
        <v>180298.76</v>
      </c>
      <c r="AG9" t="s">
        <v>3</v>
      </c>
      <c r="AH9" s="1">
        <v>40127</v>
      </c>
      <c r="AI9" s="1">
        <v>64806.51</v>
      </c>
      <c r="AJ9">
        <v>62.92</v>
      </c>
      <c r="AK9">
        <v>37.08</v>
      </c>
      <c r="AL9">
        <v>43.45</v>
      </c>
      <c r="AM9">
        <v>4.96</v>
      </c>
      <c r="AN9" s="1">
        <v>2644.78</v>
      </c>
      <c r="AO9">
        <v>0.89759999999999995</v>
      </c>
      <c r="AP9" s="1">
        <v>1545.21</v>
      </c>
      <c r="AQ9" s="1">
        <v>2010.85</v>
      </c>
      <c r="AR9" s="1">
        <v>7573</v>
      </c>
      <c r="AS9">
        <v>883.11</v>
      </c>
      <c r="AT9">
        <v>332.83</v>
      </c>
      <c r="AU9" s="1">
        <v>12345</v>
      </c>
      <c r="AV9" s="1">
        <v>4621.08</v>
      </c>
      <c r="AW9">
        <v>0.33339999999999997</v>
      </c>
      <c r="AX9" s="1">
        <v>7228.43</v>
      </c>
      <c r="AY9">
        <v>0.52149999999999996</v>
      </c>
      <c r="AZ9">
        <v>868.34</v>
      </c>
      <c r="BA9">
        <v>6.2600000000000003E-2</v>
      </c>
      <c r="BB9" s="1">
        <v>1143.5</v>
      </c>
      <c r="BC9">
        <v>8.2500000000000004E-2</v>
      </c>
      <c r="BD9" s="1">
        <v>13861.35</v>
      </c>
      <c r="BE9" s="1">
        <v>2972.64</v>
      </c>
      <c r="BF9">
        <v>0.55079999999999996</v>
      </c>
      <c r="BG9">
        <v>0.58299999999999996</v>
      </c>
      <c r="BH9">
        <v>0.24560000000000001</v>
      </c>
      <c r="BI9">
        <v>0.1244</v>
      </c>
      <c r="BJ9">
        <v>2.8000000000000001E-2</v>
      </c>
      <c r="BK9">
        <v>1.9E-2</v>
      </c>
    </row>
    <row r="10" spans="1:63" x14ac:dyDescent="0.25">
      <c r="A10" t="s">
        <v>11</v>
      </c>
      <c r="B10">
        <v>49759</v>
      </c>
      <c r="C10">
        <v>90.52</v>
      </c>
      <c r="D10">
        <v>11.85</v>
      </c>
      <c r="E10" s="1">
        <v>1072.43</v>
      </c>
      <c r="F10" s="1">
        <v>1100.0899999999999</v>
      </c>
      <c r="G10">
        <v>3.8999999999999998E-3</v>
      </c>
      <c r="H10">
        <v>5.9999999999999995E-4</v>
      </c>
      <c r="I10">
        <v>4.8999999999999998E-3</v>
      </c>
      <c r="J10">
        <v>5.0000000000000001E-4</v>
      </c>
      <c r="K10">
        <v>2.8500000000000001E-2</v>
      </c>
      <c r="L10">
        <v>0.94079999999999997</v>
      </c>
      <c r="M10">
        <v>2.0799999999999999E-2</v>
      </c>
      <c r="N10">
        <v>0.18659999999999999</v>
      </c>
      <c r="O10">
        <v>2.2000000000000001E-3</v>
      </c>
      <c r="P10">
        <v>0.1221</v>
      </c>
      <c r="Q10" s="1">
        <v>62094.26</v>
      </c>
      <c r="R10">
        <v>0.1782</v>
      </c>
      <c r="S10">
        <v>0.19969999999999999</v>
      </c>
      <c r="T10">
        <v>0.62209999999999999</v>
      </c>
      <c r="U10">
        <v>9.86</v>
      </c>
      <c r="V10" s="1">
        <v>74985.02</v>
      </c>
      <c r="W10">
        <v>104.63</v>
      </c>
      <c r="X10" s="1">
        <v>219732.7</v>
      </c>
      <c r="Y10">
        <v>0.79730000000000001</v>
      </c>
      <c r="Z10">
        <v>8.0799999999999997E-2</v>
      </c>
      <c r="AA10">
        <v>0.12180000000000001</v>
      </c>
      <c r="AB10">
        <v>0.20269999999999999</v>
      </c>
      <c r="AC10">
        <v>219.73</v>
      </c>
      <c r="AD10" s="1">
        <v>5815.15</v>
      </c>
      <c r="AE10">
        <v>578.02</v>
      </c>
      <c r="AF10" s="1">
        <v>187465.71</v>
      </c>
      <c r="AG10" t="s">
        <v>3</v>
      </c>
      <c r="AH10" s="1">
        <v>41301</v>
      </c>
      <c r="AI10" s="1">
        <v>67248.2</v>
      </c>
      <c r="AJ10">
        <v>37.71</v>
      </c>
      <c r="AK10">
        <v>24.16</v>
      </c>
      <c r="AL10">
        <v>26.48</v>
      </c>
      <c r="AM10">
        <v>4.78</v>
      </c>
      <c r="AN10" s="1">
        <v>1947.49</v>
      </c>
      <c r="AO10">
        <v>1.1745000000000001</v>
      </c>
      <c r="AP10" s="1">
        <v>1573.85</v>
      </c>
      <c r="AQ10" s="1">
        <v>2236.5500000000002</v>
      </c>
      <c r="AR10" s="1">
        <v>7193.26</v>
      </c>
      <c r="AS10">
        <v>706.13</v>
      </c>
      <c r="AT10">
        <v>413.78</v>
      </c>
      <c r="AU10" s="1">
        <v>12123.57</v>
      </c>
      <c r="AV10" s="1">
        <v>5615.2</v>
      </c>
      <c r="AW10">
        <v>0.40010000000000001</v>
      </c>
      <c r="AX10" s="1">
        <v>5971.83</v>
      </c>
      <c r="AY10">
        <v>0.42549999999999999</v>
      </c>
      <c r="AZ10" s="1">
        <v>1556.63</v>
      </c>
      <c r="BA10">
        <v>0.1109</v>
      </c>
      <c r="BB10">
        <v>891.76</v>
      </c>
      <c r="BC10">
        <v>6.3500000000000001E-2</v>
      </c>
      <c r="BD10" s="1">
        <v>14035.42</v>
      </c>
      <c r="BE10" s="1">
        <v>4985.2700000000004</v>
      </c>
      <c r="BF10">
        <v>1.0755999999999999</v>
      </c>
      <c r="BG10">
        <v>0.55930000000000002</v>
      </c>
      <c r="BH10">
        <v>0.24079999999999999</v>
      </c>
      <c r="BI10">
        <v>0.1409</v>
      </c>
      <c r="BJ10">
        <v>3.44E-2</v>
      </c>
      <c r="BK10">
        <v>2.46E-2</v>
      </c>
    </row>
    <row r="11" spans="1:63" x14ac:dyDescent="0.25">
      <c r="A11" t="s">
        <v>12</v>
      </c>
      <c r="B11">
        <v>46623</v>
      </c>
      <c r="C11">
        <v>107.19</v>
      </c>
      <c r="D11">
        <v>7.74</v>
      </c>
      <c r="E11">
        <v>830.13</v>
      </c>
      <c r="F11">
        <v>852.16</v>
      </c>
      <c r="G11">
        <v>1.1999999999999999E-3</v>
      </c>
      <c r="H11">
        <v>5.0000000000000001E-4</v>
      </c>
      <c r="I11">
        <v>4.1999999999999997E-3</v>
      </c>
      <c r="J11">
        <v>1.1000000000000001E-3</v>
      </c>
      <c r="K11">
        <v>1.3100000000000001E-2</v>
      </c>
      <c r="L11">
        <v>0.96430000000000005</v>
      </c>
      <c r="M11">
        <v>1.55E-2</v>
      </c>
      <c r="N11">
        <v>0.33660000000000001</v>
      </c>
      <c r="O11">
        <v>1.1999999999999999E-3</v>
      </c>
      <c r="P11">
        <v>0.14630000000000001</v>
      </c>
      <c r="Q11" s="1">
        <v>57365.86</v>
      </c>
      <c r="R11">
        <v>0.2026</v>
      </c>
      <c r="S11">
        <v>0.18390000000000001</v>
      </c>
      <c r="T11">
        <v>0.61350000000000005</v>
      </c>
      <c r="U11">
        <v>7.48</v>
      </c>
      <c r="V11" s="1">
        <v>73225.84</v>
      </c>
      <c r="W11">
        <v>106.17</v>
      </c>
      <c r="X11" s="1">
        <v>227949.95</v>
      </c>
      <c r="Y11">
        <v>0.61909999999999998</v>
      </c>
      <c r="Z11">
        <v>7.2499999999999995E-2</v>
      </c>
      <c r="AA11">
        <v>0.30840000000000001</v>
      </c>
      <c r="AB11">
        <v>0.38090000000000002</v>
      </c>
      <c r="AC11">
        <v>227.95</v>
      </c>
      <c r="AD11" s="1">
        <v>6747.5</v>
      </c>
      <c r="AE11">
        <v>509.61</v>
      </c>
      <c r="AF11" s="1">
        <v>182697.05</v>
      </c>
      <c r="AG11" t="s">
        <v>3</v>
      </c>
      <c r="AH11" s="1">
        <v>35014</v>
      </c>
      <c r="AI11" s="1">
        <v>55413.599999999999</v>
      </c>
      <c r="AJ11">
        <v>37.83</v>
      </c>
      <c r="AK11">
        <v>24.27</v>
      </c>
      <c r="AL11">
        <v>27.17</v>
      </c>
      <c r="AM11">
        <v>4.47</v>
      </c>
      <c r="AN11" s="1">
        <v>1747.12</v>
      </c>
      <c r="AO11">
        <v>1.3041</v>
      </c>
      <c r="AP11" s="1">
        <v>1838.73</v>
      </c>
      <c r="AQ11" s="1">
        <v>2368.86</v>
      </c>
      <c r="AR11" s="1">
        <v>7546.72</v>
      </c>
      <c r="AS11">
        <v>742.39</v>
      </c>
      <c r="AT11">
        <v>412.09</v>
      </c>
      <c r="AU11" s="1">
        <v>12908.79</v>
      </c>
      <c r="AV11" s="1">
        <v>7123.31</v>
      </c>
      <c r="AW11">
        <v>0.43690000000000001</v>
      </c>
      <c r="AX11" s="1">
        <v>5992.36</v>
      </c>
      <c r="AY11">
        <v>0.36749999999999999</v>
      </c>
      <c r="AZ11" s="1">
        <v>1863.86</v>
      </c>
      <c r="BA11">
        <v>0.1143</v>
      </c>
      <c r="BB11" s="1">
        <v>1325.95</v>
      </c>
      <c r="BC11">
        <v>8.1299999999999997E-2</v>
      </c>
      <c r="BD11" s="1">
        <v>16305.49</v>
      </c>
      <c r="BE11" s="1">
        <v>6704.09</v>
      </c>
      <c r="BF11">
        <v>2.0104000000000002</v>
      </c>
      <c r="BG11">
        <v>0.55030000000000001</v>
      </c>
      <c r="BH11">
        <v>0.24929999999999999</v>
      </c>
      <c r="BI11">
        <v>0.1346</v>
      </c>
      <c r="BJ11">
        <v>3.6499999999999998E-2</v>
      </c>
      <c r="BK11">
        <v>2.9399999999999999E-2</v>
      </c>
    </row>
    <row r="12" spans="1:63" x14ac:dyDescent="0.25">
      <c r="A12" t="s">
        <v>13</v>
      </c>
      <c r="B12">
        <v>48207</v>
      </c>
      <c r="C12">
        <v>50.1</v>
      </c>
      <c r="D12">
        <v>70.41</v>
      </c>
      <c r="E12" s="1">
        <v>3527.43</v>
      </c>
      <c r="F12" s="1">
        <v>3359.06</v>
      </c>
      <c r="G12">
        <v>2.2499999999999999E-2</v>
      </c>
      <c r="H12">
        <v>6.9999999999999999E-4</v>
      </c>
      <c r="I12">
        <v>2.0500000000000001E-2</v>
      </c>
      <c r="J12">
        <v>1.1000000000000001E-3</v>
      </c>
      <c r="K12">
        <v>3.1199999999999999E-2</v>
      </c>
      <c r="L12">
        <v>0.88949999999999996</v>
      </c>
      <c r="M12">
        <v>3.4500000000000003E-2</v>
      </c>
      <c r="N12">
        <v>0.13400000000000001</v>
      </c>
      <c r="O12">
        <v>9.7000000000000003E-3</v>
      </c>
      <c r="P12">
        <v>0.1268</v>
      </c>
      <c r="Q12" s="1">
        <v>73689.81</v>
      </c>
      <c r="R12">
        <v>0.14860000000000001</v>
      </c>
      <c r="S12">
        <v>0.1804</v>
      </c>
      <c r="T12">
        <v>0.67100000000000004</v>
      </c>
      <c r="U12">
        <v>20.62</v>
      </c>
      <c r="V12" s="1">
        <v>94584.13</v>
      </c>
      <c r="W12">
        <v>167.66</v>
      </c>
      <c r="X12" s="1">
        <v>248787</v>
      </c>
      <c r="Y12">
        <v>0.82240000000000002</v>
      </c>
      <c r="Z12">
        <v>0.12330000000000001</v>
      </c>
      <c r="AA12">
        <v>5.4300000000000001E-2</v>
      </c>
      <c r="AB12">
        <v>0.17760000000000001</v>
      </c>
      <c r="AC12">
        <v>248.79</v>
      </c>
      <c r="AD12" s="1">
        <v>9093.9699999999993</v>
      </c>
      <c r="AE12">
        <v>947.73</v>
      </c>
      <c r="AF12" s="1">
        <v>238095.18</v>
      </c>
      <c r="AG12" t="s">
        <v>3</v>
      </c>
      <c r="AH12" s="1">
        <v>49084</v>
      </c>
      <c r="AI12" s="1">
        <v>99854.68</v>
      </c>
      <c r="AJ12">
        <v>66.86</v>
      </c>
      <c r="AK12">
        <v>34.76</v>
      </c>
      <c r="AL12">
        <v>39.92</v>
      </c>
      <c r="AM12">
        <v>4.21</v>
      </c>
      <c r="AN12" s="1">
        <v>2078.98</v>
      </c>
      <c r="AO12">
        <v>0.69699999999999995</v>
      </c>
      <c r="AP12" s="1">
        <v>1548.4</v>
      </c>
      <c r="AQ12" s="1">
        <v>2104.15</v>
      </c>
      <c r="AR12" s="1">
        <v>7692.28</v>
      </c>
      <c r="AS12">
        <v>780.62</v>
      </c>
      <c r="AT12">
        <v>343.3</v>
      </c>
      <c r="AU12" s="1">
        <v>12468.75</v>
      </c>
      <c r="AV12" s="1">
        <v>3726.49</v>
      </c>
      <c r="AW12">
        <v>0.27579999999999999</v>
      </c>
      <c r="AX12" s="1">
        <v>8196.92</v>
      </c>
      <c r="AY12">
        <v>0.60660000000000003</v>
      </c>
      <c r="AZ12">
        <v>807.62</v>
      </c>
      <c r="BA12">
        <v>5.9799999999999999E-2</v>
      </c>
      <c r="BB12">
        <v>781.83</v>
      </c>
      <c r="BC12">
        <v>5.79E-2</v>
      </c>
      <c r="BD12" s="1">
        <v>13512.87</v>
      </c>
      <c r="BE12" s="1">
        <v>2221.77</v>
      </c>
      <c r="BF12">
        <v>0.25940000000000002</v>
      </c>
      <c r="BG12">
        <v>0.60729999999999995</v>
      </c>
      <c r="BH12">
        <v>0.2361</v>
      </c>
      <c r="BI12">
        <v>0.11219999999999999</v>
      </c>
      <c r="BJ12">
        <v>2.7900000000000001E-2</v>
      </c>
      <c r="BK12">
        <v>1.6500000000000001E-2</v>
      </c>
    </row>
    <row r="13" spans="1:63" x14ac:dyDescent="0.25">
      <c r="A13" t="s">
        <v>14</v>
      </c>
      <c r="B13">
        <v>48991</v>
      </c>
      <c r="C13">
        <v>92.48</v>
      </c>
      <c r="D13">
        <v>8.3800000000000008</v>
      </c>
      <c r="E13">
        <v>775.29</v>
      </c>
      <c r="F13">
        <v>775.4</v>
      </c>
      <c r="G13">
        <v>2.5999999999999999E-3</v>
      </c>
      <c r="H13">
        <v>1.6999999999999999E-3</v>
      </c>
      <c r="I13">
        <v>7.7999999999999996E-3</v>
      </c>
      <c r="J13">
        <v>1.1000000000000001E-3</v>
      </c>
      <c r="K13">
        <v>4.6699999999999998E-2</v>
      </c>
      <c r="L13">
        <v>0.91490000000000005</v>
      </c>
      <c r="M13">
        <v>2.5100000000000001E-2</v>
      </c>
      <c r="N13">
        <v>0.29470000000000002</v>
      </c>
      <c r="O13">
        <v>3.0000000000000001E-3</v>
      </c>
      <c r="P13">
        <v>0.14879999999999999</v>
      </c>
      <c r="Q13" s="1">
        <v>59686.21</v>
      </c>
      <c r="R13">
        <v>0.1913</v>
      </c>
      <c r="S13">
        <v>0.1958</v>
      </c>
      <c r="T13">
        <v>0.6129</v>
      </c>
      <c r="U13">
        <v>9.76</v>
      </c>
      <c r="V13" s="1">
        <v>65876.13</v>
      </c>
      <c r="W13">
        <v>76.209999999999994</v>
      </c>
      <c r="X13" s="1">
        <v>201347.48</v>
      </c>
      <c r="Y13">
        <v>0.70779999999999998</v>
      </c>
      <c r="Z13">
        <v>5.11E-2</v>
      </c>
      <c r="AA13">
        <v>0.24110000000000001</v>
      </c>
      <c r="AB13">
        <v>0.29220000000000002</v>
      </c>
      <c r="AC13">
        <v>201.35</v>
      </c>
      <c r="AD13" s="1">
        <v>5912.88</v>
      </c>
      <c r="AE13">
        <v>511</v>
      </c>
      <c r="AF13" s="1">
        <v>174191.39</v>
      </c>
      <c r="AG13" t="s">
        <v>3</v>
      </c>
      <c r="AH13" s="1">
        <v>36605</v>
      </c>
      <c r="AI13" s="1">
        <v>55256.86</v>
      </c>
      <c r="AJ13">
        <v>38.75</v>
      </c>
      <c r="AK13">
        <v>24.86</v>
      </c>
      <c r="AL13">
        <v>28.5</v>
      </c>
      <c r="AM13">
        <v>4.17</v>
      </c>
      <c r="AN13" s="1">
        <v>1871.67</v>
      </c>
      <c r="AO13">
        <v>1.5550999999999999</v>
      </c>
      <c r="AP13" s="1">
        <v>1872.73</v>
      </c>
      <c r="AQ13" s="1">
        <v>2448.9</v>
      </c>
      <c r="AR13" s="1">
        <v>7758.55</v>
      </c>
      <c r="AS13">
        <v>700.96</v>
      </c>
      <c r="AT13">
        <v>389.54</v>
      </c>
      <c r="AU13" s="1">
        <v>13170.67</v>
      </c>
      <c r="AV13" s="1">
        <v>7283.07</v>
      </c>
      <c r="AW13">
        <v>0.441</v>
      </c>
      <c r="AX13" s="1">
        <v>6295.09</v>
      </c>
      <c r="AY13">
        <v>0.38119999999999998</v>
      </c>
      <c r="AZ13" s="1">
        <v>1728.55</v>
      </c>
      <c r="BA13">
        <v>0.1047</v>
      </c>
      <c r="BB13" s="1">
        <v>1206.45</v>
      </c>
      <c r="BC13">
        <v>7.3099999999999998E-2</v>
      </c>
      <c r="BD13" s="1">
        <v>16513.16</v>
      </c>
      <c r="BE13" s="1">
        <v>6395.67</v>
      </c>
      <c r="BF13">
        <v>1.9537</v>
      </c>
      <c r="BG13">
        <v>0.54459999999999997</v>
      </c>
      <c r="BH13">
        <v>0.24179999999999999</v>
      </c>
      <c r="BI13">
        <v>0.15970000000000001</v>
      </c>
      <c r="BJ13">
        <v>3.6600000000000001E-2</v>
      </c>
      <c r="BK13">
        <v>1.7299999999999999E-2</v>
      </c>
    </row>
    <row r="14" spans="1:63" x14ac:dyDescent="0.25">
      <c r="A14" t="s">
        <v>15</v>
      </c>
      <c r="B14">
        <v>47415</v>
      </c>
      <c r="C14">
        <v>77.709999999999994</v>
      </c>
      <c r="D14">
        <v>7.54</v>
      </c>
      <c r="E14">
        <v>585.83000000000004</v>
      </c>
      <c r="F14">
        <v>592.36</v>
      </c>
      <c r="G14">
        <v>4.1999999999999997E-3</v>
      </c>
      <c r="H14">
        <v>5.9999999999999995E-4</v>
      </c>
      <c r="I14">
        <v>6.1999999999999998E-3</v>
      </c>
      <c r="J14">
        <v>1.8E-3</v>
      </c>
      <c r="K14">
        <v>7.3899999999999993E-2</v>
      </c>
      <c r="L14">
        <v>0.88539999999999996</v>
      </c>
      <c r="M14">
        <v>2.7799999999999998E-2</v>
      </c>
      <c r="N14">
        <v>0.31519999999999998</v>
      </c>
      <c r="O14">
        <v>4.1999999999999997E-3</v>
      </c>
      <c r="P14">
        <v>0.13980000000000001</v>
      </c>
      <c r="Q14" s="1">
        <v>58042.2</v>
      </c>
      <c r="R14">
        <v>0.1812</v>
      </c>
      <c r="S14">
        <v>0.22239999999999999</v>
      </c>
      <c r="T14">
        <v>0.59640000000000004</v>
      </c>
      <c r="U14">
        <v>7.62</v>
      </c>
      <c r="V14" s="1">
        <v>65960.63</v>
      </c>
      <c r="W14">
        <v>74.05</v>
      </c>
      <c r="X14" s="1">
        <v>212463.16</v>
      </c>
      <c r="Y14">
        <v>0.67479999999999996</v>
      </c>
      <c r="Z14">
        <v>5.5399999999999998E-2</v>
      </c>
      <c r="AA14">
        <v>0.26989999999999997</v>
      </c>
      <c r="AB14">
        <v>0.32519999999999999</v>
      </c>
      <c r="AC14">
        <v>212.46</v>
      </c>
      <c r="AD14" s="1">
        <v>6485.93</v>
      </c>
      <c r="AE14">
        <v>537.24</v>
      </c>
      <c r="AF14" s="1">
        <v>172606.8</v>
      </c>
      <c r="AG14" t="s">
        <v>3</v>
      </c>
      <c r="AH14" s="1">
        <v>35786</v>
      </c>
      <c r="AI14" s="1">
        <v>54182.34</v>
      </c>
      <c r="AJ14">
        <v>41.93</v>
      </c>
      <c r="AK14">
        <v>25.58</v>
      </c>
      <c r="AL14">
        <v>31.06</v>
      </c>
      <c r="AM14">
        <v>4.22</v>
      </c>
      <c r="AN14" s="1">
        <v>1799.73</v>
      </c>
      <c r="AO14">
        <v>1.6440999999999999</v>
      </c>
      <c r="AP14" s="1">
        <v>2165.71</v>
      </c>
      <c r="AQ14" s="1">
        <v>2539.98</v>
      </c>
      <c r="AR14" s="1">
        <v>7904.74</v>
      </c>
      <c r="AS14">
        <v>778.18</v>
      </c>
      <c r="AT14">
        <v>342.42</v>
      </c>
      <c r="AU14" s="1">
        <v>13731.04</v>
      </c>
      <c r="AV14" s="1">
        <v>7764.67</v>
      </c>
      <c r="AW14">
        <v>0.44669999999999999</v>
      </c>
      <c r="AX14" s="1">
        <v>6458.74</v>
      </c>
      <c r="AY14">
        <v>0.3715</v>
      </c>
      <c r="AZ14" s="1">
        <v>1843.31</v>
      </c>
      <c r="BA14">
        <v>0.106</v>
      </c>
      <c r="BB14" s="1">
        <v>1316.75</v>
      </c>
      <c r="BC14">
        <v>7.5700000000000003E-2</v>
      </c>
      <c r="BD14" s="1">
        <v>17383.48</v>
      </c>
      <c r="BE14" s="1">
        <v>6873.92</v>
      </c>
      <c r="BF14">
        <v>2.1730999999999998</v>
      </c>
      <c r="BG14">
        <v>0.5383</v>
      </c>
      <c r="BH14">
        <v>0.24</v>
      </c>
      <c r="BI14">
        <v>0.16400000000000001</v>
      </c>
      <c r="BJ14">
        <v>3.6600000000000001E-2</v>
      </c>
      <c r="BK14">
        <v>2.1100000000000001E-2</v>
      </c>
    </row>
    <row r="15" spans="1:63" x14ac:dyDescent="0.25">
      <c r="A15" t="s">
        <v>16</v>
      </c>
      <c r="B15">
        <v>46631</v>
      </c>
      <c r="C15">
        <v>95.86</v>
      </c>
      <c r="D15">
        <v>10.27</v>
      </c>
      <c r="E15">
        <v>984.16</v>
      </c>
      <c r="F15" s="1">
        <v>1017.57</v>
      </c>
      <c r="G15">
        <v>1.5E-3</v>
      </c>
      <c r="H15">
        <v>5.9999999999999995E-4</v>
      </c>
      <c r="I15">
        <v>5.1000000000000004E-3</v>
      </c>
      <c r="J15">
        <v>8.0000000000000004E-4</v>
      </c>
      <c r="K15">
        <v>1.44E-2</v>
      </c>
      <c r="L15">
        <v>0.95840000000000003</v>
      </c>
      <c r="M15">
        <v>1.9199999999999998E-2</v>
      </c>
      <c r="N15">
        <v>0.27389999999999998</v>
      </c>
      <c r="O15">
        <v>1.2999999999999999E-3</v>
      </c>
      <c r="P15">
        <v>0.13969999999999999</v>
      </c>
      <c r="Q15" s="1">
        <v>58623.23</v>
      </c>
      <c r="R15">
        <v>0.17499999999999999</v>
      </c>
      <c r="S15">
        <v>0.18590000000000001</v>
      </c>
      <c r="T15">
        <v>0.63900000000000001</v>
      </c>
      <c r="U15">
        <v>9.7100000000000009</v>
      </c>
      <c r="V15" s="1">
        <v>72614.960000000006</v>
      </c>
      <c r="W15">
        <v>97.47</v>
      </c>
      <c r="X15" s="1">
        <v>206789.37</v>
      </c>
      <c r="Y15">
        <v>0.72030000000000005</v>
      </c>
      <c r="Z15">
        <v>8.1000000000000003E-2</v>
      </c>
      <c r="AA15">
        <v>0.19869999999999999</v>
      </c>
      <c r="AB15">
        <v>0.2797</v>
      </c>
      <c r="AC15">
        <v>206.79</v>
      </c>
      <c r="AD15" s="1">
        <v>5736.67</v>
      </c>
      <c r="AE15">
        <v>520.07000000000005</v>
      </c>
      <c r="AF15" s="1">
        <v>163922.4</v>
      </c>
      <c r="AG15" t="s">
        <v>3</v>
      </c>
      <c r="AH15" s="1">
        <v>36635</v>
      </c>
      <c r="AI15" s="1">
        <v>57664.14</v>
      </c>
      <c r="AJ15">
        <v>36.229999999999997</v>
      </c>
      <c r="AK15">
        <v>24.23</v>
      </c>
      <c r="AL15">
        <v>26.1</v>
      </c>
      <c r="AM15">
        <v>4.47</v>
      </c>
      <c r="AN15" s="1">
        <v>1801.91</v>
      </c>
      <c r="AO15">
        <v>1.3225</v>
      </c>
      <c r="AP15" s="1">
        <v>1523.86</v>
      </c>
      <c r="AQ15" s="1">
        <v>2213.19</v>
      </c>
      <c r="AR15" s="1">
        <v>7214.06</v>
      </c>
      <c r="AS15">
        <v>763.91</v>
      </c>
      <c r="AT15">
        <v>370.8</v>
      </c>
      <c r="AU15" s="1">
        <v>12085.81</v>
      </c>
      <c r="AV15" s="1">
        <v>6712.95</v>
      </c>
      <c r="AW15">
        <v>0.45140000000000002</v>
      </c>
      <c r="AX15" s="1">
        <v>5445.33</v>
      </c>
      <c r="AY15">
        <v>0.36609999999999998</v>
      </c>
      <c r="AZ15" s="1">
        <v>1514.68</v>
      </c>
      <c r="BA15">
        <v>0.1018</v>
      </c>
      <c r="BB15" s="1">
        <v>1199.3399999999999</v>
      </c>
      <c r="BC15">
        <v>8.0600000000000005E-2</v>
      </c>
      <c r="BD15" s="1">
        <v>14872.3</v>
      </c>
      <c r="BE15" s="1">
        <v>6343.3</v>
      </c>
      <c r="BF15">
        <v>1.7939000000000001</v>
      </c>
      <c r="BG15">
        <v>0.56140000000000001</v>
      </c>
      <c r="BH15">
        <v>0.2447</v>
      </c>
      <c r="BI15">
        <v>0.13059999999999999</v>
      </c>
      <c r="BJ15">
        <v>3.4000000000000002E-2</v>
      </c>
      <c r="BK15">
        <v>2.92E-2</v>
      </c>
    </row>
    <row r="16" spans="1:63" x14ac:dyDescent="0.25">
      <c r="A16" t="s">
        <v>17</v>
      </c>
      <c r="B16">
        <v>47043</v>
      </c>
      <c r="C16">
        <v>72.81</v>
      </c>
      <c r="D16">
        <v>19.93</v>
      </c>
      <c r="E16" s="1">
        <v>1451.14</v>
      </c>
      <c r="F16" s="1">
        <v>1397.68</v>
      </c>
      <c r="G16">
        <v>6.7999999999999996E-3</v>
      </c>
      <c r="H16">
        <v>8.0000000000000004E-4</v>
      </c>
      <c r="I16">
        <v>1.5100000000000001E-2</v>
      </c>
      <c r="J16">
        <v>6.9999999999999999E-4</v>
      </c>
      <c r="K16">
        <v>8.3500000000000005E-2</v>
      </c>
      <c r="L16">
        <v>0.85509999999999997</v>
      </c>
      <c r="M16">
        <v>3.7999999999999999E-2</v>
      </c>
      <c r="N16">
        <v>0.2944</v>
      </c>
      <c r="O16">
        <v>9.1000000000000004E-3</v>
      </c>
      <c r="P16">
        <v>0.1356</v>
      </c>
      <c r="Q16" s="1">
        <v>63746.94</v>
      </c>
      <c r="R16">
        <v>0.14330000000000001</v>
      </c>
      <c r="S16">
        <v>0.21240000000000001</v>
      </c>
      <c r="T16">
        <v>0.64429999999999998</v>
      </c>
      <c r="U16">
        <v>11.52</v>
      </c>
      <c r="V16" s="1">
        <v>77142.98</v>
      </c>
      <c r="W16">
        <v>121.3</v>
      </c>
      <c r="X16" s="1">
        <v>206273.85</v>
      </c>
      <c r="Y16">
        <v>0.66920000000000002</v>
      </c>
      <c r="Z16">
        <v>0.19209999999999999</v>
      </c>
      <c r="AA16">
        <v>0.13869999999999999</v>
      </c>
      <c r="AB16">
        <v>0.33079999999999998</v>
      </c>
      <c r="AC16">
        <v>206.27</v>
      </c>
      <c r="AD16" s="1">
        <v>6652.71</v>
      </c>
      <c r="AE16">
        <v>574.11</v>
      </c>
      <c r="AF16" s="1">
        <v>181240.11</v>
      </c>
      <c r="AG16" t="s">
        <v>3</v>
      </c>
      <c r="AH16" s="1">
        <v>36221</v>
      </c>
      <c r="AI16" s="1">
        <v>61779.16</v>
      </c>
      <c r="AJ16">
        <v>47.63</v>
      </c>
      <c r="AK16">
        <v>27.66</v>
      </c>
      <c r="AL16">
        <v>34.380000000000003</v>
      </c>
      <c r="AM16">
        <v>4.13</v>
      </c>
      <c r="AN16" s="1">
        <v>1763.01</v>
      </c>
      <c r="AO16">
        <v>1.0578000000000001</v>
      </c>
      <c r="AP16" s="1">
        <v>1574.36</v>
      </c>
      <c r="AQ16" s="1">
        <v>1918.33</v>
      </c>
      <c r="AR16" s="1">
        <v>7303.35</v>
      </c>
      <c r="AS16">
        <v>758.82</v>
      </c>
      <c r="AT16">
        <v>378.95</v>
      </c>
      <c r="AU16" s="1">
        <v>11933.81</v>
      </c>
      <c r="AV16" s="1">
        <v>5178.2700000000004</v>
      </c>
      <c r="AW16">
        <v>0.36770000000000003</v>
      </c>
      <c r="AX16" s="1">
        <v>6307.05</v>
      </c>
      <c r="AY16">
        <v>0.44790000000000002</v>
      </c>
      <c r="AZ16" s="1">
        <v>1377.42</v>
      </c>
      <c r="BA16">
        <v>9.7799999999999998E-2</v>
      </c>
      <c r="BB16" s="1">
        <v>1219.1600000000001</v>
      </c>
      <c r="BC16">
        <v>8.6599999999999996E-2</v>
      </c>
      <c r="BD16" s="1">
        <v>14081.91</v>
      </c>
      <c r="BE16" s="1">
        <v>3853.56</v>
      </c>
      <c r="BF16">
        <v>0.8528</v>
      </c>
      <c r="BG16">
        <v>0.5645</v>
      </c>
      <c r="BH16">
        <v>0.23219999999999999</v>
      </c>
      <c r="BI16">
        <v>0.1545</v>
      </c>
      <c r="BJ16">
        <v>2.9499999999999998E-2</v>
      </c>
      <c r="BK16">
        <v>1.9400000000000001E-2</v>
      </c>
    </row>
    <row r="17" spans="1:63" x14ac:dyDescent="0.25">
      <c r="A17" t="s">
        <v>18</v>
      </c>
      <c r="B17">
        <v>47423</v>
      </c>
      <c r="C17">
        <v>64.38</v>
      </c>
      <c r="D17">
        <v>9.61</v>
      </c>
      <c r="E17">
        <v>618.5</v>
      </c>
      <c r="F17">
        <v>626.27</v>
      </c>
      <c r="G17">
        <v>2.3E-3</v>
      </c>
      <c r="H17">
        <v>1.1000000000000001E-3</v>
      </c>
      <c r="I17">
        <v>7.1000000000000004E-3</v>
      </c>
      <c r="J17">
        <v>4.0000000000000002E-4</v>
      </c>
      <c r="K17">
        <v>2.12E-2</v>
      </c>
      <c r="L17">
        <v>0.94789999999999996</v>
      </c>
      <c r="M17">
        <v>0.02</v>
      </c>
      <c r="N17">
        <v>0.21840000000000001</v>
      </c>
      <c r="O17">
        <v>3.2000000000000002E-3</v>
      </c>
      <c r="P17">
        <v>0.13769999999999999</v>
      </c>
      <c r="Q17" s="1">
        <v>57917.34</v>
      </c>
      <c r="R17">
        <v>0.18640000000000001</v>
      </c>
      <c r="S17">
        <v>0.18590000000000001</v>
      </c>
      <c r="T17">
        <v>0.62770000000000004</v>
      </c>
      <c r="U17">
        <v>6.29</v>
      </c>
      <c r="V17" s="1">
        <v>76949.570000000007</v>
      </c>
      <c r="W17">
        <v>94.84</v>
      </c>
      <c r="X17" s="1">
        <v>222240.48</v>
      </c>
      <c r="Y17">
        <v>0.75509999999999999</v>
      </c>
      <c r="Z17">
        <v>4.7100000000000003E-2</v>
      </c>
      <c r="AA17">
        <v>0.1978</v>
      </c>
      <c r="AB17">
        <v>0.24490000000000001</v>
      </c>
      <c r="AC17">
        <v>222.24</v>
      </c>
      <c r="AD17" s="1">
        <v>6621.22</v>
      </c>
      <c r="AE17">
        <v>616.76</v>
      </c>
      <c r="AF17" s="1">
        <v>175101.68</v>
      </c>
      <c r="AG17" t="s">
        <v>3</v>
      </c>
      <c r="AH17" s="1">
        <v>38734</v>
      </c>
      <c r="AI17" s="1">
        <v>63443.34</v>
      </c>
      <c r="AJ17">
        <v>38.01</v>
      </c>
      <c r="AK17">
        <v>25.19</v>
      </c>
      <c r="AL17">
        <v>28.09</v>
      </c>
      <c r="AM17">
        <v>4.8099999999999996</v>
      </c>
      <c r="AN17" s="1">
        <v>1997.48</v>
      </c>
      <c r="AO17">
        <v>1.3645</v>
      </c>
      <c r="AP17" s="1">
        <v>1860.98</v>
      </c>
      <c r="AQ17" s="1">
        <v>2432.58</v>
      </c>
      <c r="AR17" s="1">
        <v>7677.2</v>
      </c>
      <c r="AS17">
        <v>703.01</v>
      </c>
      <c r="AT17">
        <v>546.61</v>
      </c>
      <c r="AU17" s="1">
        <v>13220.39</v>
      </c>
      <c r="AV17" s="1">
        <v>6733.08</v>
      </c>
      <c r="AW17">
        <v>0.41470000000000001</v>
      </c>
      <c r="AX17" s="1">
        <v>6742.41</v>
      </c>
      <c r="AY17">
        <v>0.4153</v>
      </c>
      <c r="AZ17" s="1">
        <v>1738.47</v>
      </c>
      <c r="BA17">
        <v>0.1071</v>
      </c>
      <c r="BB17" s="1">
        <v>1021.51</v>
      </c>
      <c r="BC17">
        <v>6.2899999999999998E-2</v>
      </c>
      <c r="BD17" s="1">
        <v>16235.48</v>
      </c>
      <c r="BE17" s="1">
        <v>5909.17</v>
      </c>
      <c r="BF17">
        <v>1.3957999999999999</v>
      </c>
      <c r="BG17">
        <v>0.53949999999999998</v>
      </c>
      <c r="BH17">
        <v>0.22900000000000001</v>
      </c>
      <c r="BI17">
        <v>0.16719999999999999</v>
      </c>
      <c r="BJ17">
        <v>3.5000000000000003E-2</v>
      </c>
      <c r="BK17">
        <v>2.93E-2</v>
      </c>
    </row>
    <row r="18" spans="1:63" x14ac:dyDescent="0.25">
      <c r="A18" t="s">
        <v>19</v>
      </c>
      <c r="B18">
        <v>43505</v>
      </c>
      <c r="C18">
        <v>57.24</v>
      </c>
      <c r="D18">
        <v>43.39</v>
      </c>
      <c r="E18" s="1">
        <v>2483.77</v>
      </c>
      <c r="F18" s="1">
        <v>2338.81</v>
      </c>
      <c r="G18">
        <v>8.6999999999999994E-3</v>
      </c>
      <c r="H18">
        <v>6.9999999999999999E-4</v>
      </c>
      <c r="I18">
        <v>1.5599999999999999E-2</v>
      </c>
      <c r="J18">
        <v>8.0000000000000004E-4</v>
      </c>
      <c r="K18">
        <v>4.5600000000000002E-2</v>
      </c>
      <c r="L18">
        <v>0.88700000000000001</v>
      </c>
      <c r="M18">
        <v>4.1700000000000001E-2</v>
      </c>
      <c r="N18">
        <v>0.3886</v>
      </c>
      <c r="O18">
        <v>1.77E-2</v>
      </c>
      <c r="P18">
        <v>0.1477</v>
      </c>
      <c r="Q18" s="1">
        <v>63556.26</v>
      </c>
      <c r="R18">
        <v>0.1598</v>
      </c>
      <c r="S18">
        <v>0.1893</v>
      </c>
      <c r="T18">
        <v>0.65090000000000003</v>
      </c>
      <c r="U18">
        <v>16.43</v>
      </c>
      <c r="V18" s="1">
        <v>83537.56</v>
      </c>
      <c r="W18">
        <v>146.01</v>
      </c>
      <c r="X18" s="1">
        <v>182937.29</v>
      </c>
      <c r="Y18">
        <v>0.73360000000000003</v>
      </c>
      <c r="Z18">
        <v>0.1948</v>
      </c>
      <c r="AA18">
        <v>7.17E-2</v>
      </c>
      <c r="AB18">
        <v>0.26640000000000003</v>
      </c>
      <c r="AC18">
        <v>182.94</v>
      </c>
      <c r="AD18" s="1">
        <v>6076.61</v>
      </c>
      <c r="AE18">
        <v>609.24</v>
      </c>
      <c r="AF18" s="1">
        <v>159793.42000000001</v>
      </c>
      <c r="AG18" t="s">
        <v>3</v>
      </c>
      <c r="AH18" s="1">
        <v>34846</v>
      </c>
      <c r="AI18" s="1">
        <v>58271.98</v>
      </c>
      <c r="AJ18">
        <v>52.97</v>
      </c>
      <c r="AK18">
        <v>29.74</v>
      </c>
      <c r="AL18">
        <v>36.409999999999997</v>
      </c>
      <c r="AM18">
        <v>4.03</v>
      </c>
      <c r="AN18" s="1">
        <v>1837.08</v>
      </c>
      <c r="AO18">
        <v>1.0103</v>
      </c>
      <c r="AP18" s="1">
        <v>1524.67</v>
      </c>
      <c r="AQ18" s="1">
        <v>1877.53</v>
      </c>
      <c r="AR18" s="1">
        <v>6848.84</v>
      </c>
      <c r="AS18">
        <v>689.52</v>
      </c>
      <c r="AT18">
        <v>385.37</v>
      </c>
      <c r="AU18" s="1">
        <v>11325.93</v>
      </c>
      <c r="AV18" s="1">
        <v>5434.96</v>
      </c>
      <c r="AW18">
        <v>0.40029999999999999</v>
      </c>
      <c r="AX18" s="1">
        <v>5857.37</v>
      </c>
      <c r="AY18">
        <v>0.43140000000000001</v>
      </c>
      <c r="AZ18" s="1">
        <v>1000.02</v>
      </c>
      <c r="BA18">
        <v>7.3700000000000002E-2</v>
      </c>
      <c r="BB18" s="1">
        <v>1283.67</v>
      </c>
      <c r="BC18">
        <v>9.4600000000000004E-2</v>
      </c>
      <c r="BD18" s="1">
        <v>13576.01</v>
      </c>
      <c r="BE18" s="1">
        <v>3938.31</v>
      </c>
      <c r="BF18">
        <v>0.93569999999999998</v>
      </c>
      <c r="BG18">
        <v>0.56679999999999997</v>
      </c>
      <c r="BH18">
        <v>0.23330000000000001</v>
      </c>
      <c r="BI18">
        <v>0.1484</v>
      </c>
      <c r="BJ18">
        <v>2.92E-2</v>
      </c>
      <c r="BK18">
        <v>2.23E-2</v>
      </c>
    </row>
    <row r="19" spans="1:63" x14ac:dyDescent="0.25">
      <c r="A19" t="s">
        <v>20</v>
      </c>
      <c r="B19">
        <v>43513</v>
      </c>
      <c r="C19">
        <v>31.43</v>
      </c>
      <c r="D19">
        <v>105.1</v>
      </c>
      <c r="E19" s="1">
        <v>3303.25</v>
      </c>
      <c r="F19" s="1">
        <v>2772.84</v>
      </c>
      <c r="G19">
        <v>2.8999999999999998E-3</v>
      </c>
      <c r="H19">
        <v>5.9999999999999995E-4</v>
      </c>
      <c r="I19">
        <v>0.19489999999999999</v>
      </c>
      <c r="J19">
        <v>1.2999999999999999E-3</v>
      </c>
      <c r="K19">
        <v>8.4500000000000006E-2</v>
      </c>
      <c r="L19">
        <v>0.5837</v>
      </c>
      <c r="M19">
        <v>0.13200000000000001</v>
      </c>
      <c r="N19">
        <v>0.94650000000000001</v>
      </c>
      <c r="O19">
        <v>1.7399999999999999E-2</v>
      </c>
      <c r="P19">
        <v>0.1837</v>
      </c>
      <c r="Q19" s="1">
        <v>62107.16</v>
      </c>
      <c r="R19">
        <v>0.2019</v>
      </c>
      <c r="S19">
        <v>0.20480000000000001</v>
      </c>
      <c r="T19">
        <v>0.59340000000000004</v>
      </c>
      <c r="U19">
        <v>26.62</v>
      </c>
      <c r="V19" s="1">
        <v>84522.91</v>
      </c>
      <c r="W19">
        <v>121.45</v>
      </c>
      <c r="X19" s="1">
        <v>113842.7</v>
      </c>
      <c r="Y19">
        <v>0.65410000000000001</v>
      </c>
      <c r="Z19">
        <v>0.23569999999999999</v>
      </c>
      <c r="AA19">
        <v>0.11020000000000001</v>
      </c>
      <c r="AB19">
        <v>0.34589999999999999</v>
      </c>
      <c r="AC19">
        <v>113.84</v>
      </c>
      <c r="AD19" s="1">
        <v>3980.44</v>
      </c>
      <c r="AE19">
        <v>454.03</v>
      </c>
      <c r="AF19" s="1">
        <v>96457.44</v>
      </c>
      <c r="AG19" t="s">
        <v>3</v>
      </c>
      <c r="AH19" s="1">
        <v>27372</v>
      </c>
      <c r="AI19" s="1">
        <v>42862.15</v>
      </c>
      <c r="AJ19">
        <v>49.24</v>
      </c>
      <c r="AK19">
        <v>32.43</v>
      </c>
      <c r="AL19">
        <v>37.22</v>
      </c>
      <c r="AM19">
        <v>4.5999999999999996</v>
      </c>
      <c r="AN19">
        <v>984.66</v>
      </c>
      <c r="AO19">
        <v>1.0437000000000001</v>
      </c>
      <c r="AP19" s="1">
        <v>1839.73</v>
      </c>
      <c r="AQ19" s="1">
        <v>2681.47</v>
      </c>
      <c r="AR19" s="1">
        <v>7928.89</v>
      </c>
      <c r="AS19">
        <v>992.84</v>
      </c>
      <c r="AT19">
        <v>454</v>
      </c>
      <c r="AU19" s="1">
        <v>13896.91</v>
      </c>
      <c r="AV19" s="1">
        <v>9639.2800000000007</v>
      </c>
      <c r="AW19">
        <v>0.55889999999999995</v>
      </c>
      <c r="AX19" s="1">
        <v>4247.7700000000004</v>
      </c>
      <c r="AY19">
        <v>0.24629999999999999</v>
      </c>
      <c r="AZ19">
        <v>983.18</v>
      </c>
      <c r="BA19">
        <v>5.7000000000000002E-2</v>
      </c>
      <c r="BB19" s="1">
        <v>2375.54</v>
      </c>
      <c r="BC19">
        <v>0.13769999999999999</v>
      </c>
      <c r="BD19" s="1">
        <v>17245.77</v>
      </c>
      <c r="BE19" s="1">
        <v>6027.53</v>
      </c>
      <c r="BF19">
        <v>2.6354000000000002</v>
      </c>
      <c r="BG19">
        <v>0.55789999999999995</v>
      </c>
      <c r="BH19">
        <v>0.2311</v>
      </c>
      <c r="BI19">
        <v>0.1694</v>
      </c>
      <c r="BJ19">
        <v>2.6100000000000002E-2</v>
      </c>
      <c r="BK19">
        <v>1.54E-2</v>
      </c>
    </row>
    <row r="20" spans="1:63" x14ac:dyDescent="0.25">
      <c r="A20" t="s">
        <v>21</v>
      </c>
      <c r="B20">
        <v>43521</v>
      </c>
      <c r="C20">
        <v>54.38</v>
      </c>
      <c r="D20">
        <v>45.47</v>
      </c>
      <c r="E20" s="1">
        <v>2472.62</v>
      </c>
      <c r="F20" s="1">
        <v>2336.6</v>
      </c>
      <c r="G20">
        <v>1.6199999999999999E-2</v>
      </c>
      <c r="H20">
        <v>5.9999999999999995E-4</v>
      </c>
      <c r="I20">
        <v>4.3499999999999997E-2</v>
      </c>
      <c r="J20">
        <v>1.1999999999999999E-3</v>
      </c>
      <c r="K20">
        <v>5.3199999999999997E-2</v>
      </c>
      <c r="L20">
        <v>0.8327</v>
      </c>
      <c r="M20">
        <v>5.2600000000000001E-2</v>
      </c>
      <c r="N20">
        <v>0.37730000000000002</v>
      </c>
      <c r="O20">
        <v>1.77E-2</v>
      </c>
      <c r="P20">
        <v>0.14480000000000001</v>
      </c>
      <c r="Q20" s="1">
        <v>65138.27</v>
      </c>
      <c r="R20">
        <v>0.15260000000000001</v>
      </c>
      <c r="S20">
        <v>0.1741</v>
      </c>
      <c r="T20">
        <v>0.67320000000000002</v>
      </c>
      <c r="U20">
        <v>16.14</v>
      </c>
      <c r="V20" s="1">
        <v>84276.11</v>
      </c>
      <c r="W20">
        <v>148.52000000000001</v>
      </c>
      <c r="X20" s="1">
        <v>223276.81</v>
      </c>
      <c r="Y20">
        <v>0.68810000000000004</v>
      </c>
      <c r="Z20">
        <v>0.24759999999999999</v>
      </c>
      <c r="AA20">
        <v>6.4299999999999996E-2</v>
      </c>
      <c r="AB20">
        <v>0.31190000000000001</v>
      </c>
      <c r="AC20">
        <v>223.28</v>
      </c>
      <c r="AD20" s="1">
        <v>8320.9500000000007</v>
      </c>
      <c r="AE20">
        <v>753.72</v>
      </c>
      <c r="AF20" s="1">
        <v>197670.63</v>
      </c>
      <c r="AG20" t="s">
        <v>3</v>
      </c>
      <c r="AH20" s="1">
        <v>35259</v>
      </c>
      <c r="AI20" s="1">
        <v>62045.41</v>
      </c>
      <c r="AJ20">
        <v>60.65</v>
      </c>
      <c r="AK20">
        <v>34.28</v>
      </c>
      <c r="AL20">
        <v>40.46</v>
      </c>
      <c r="AM20">
        <v>4.5</v>
      </c>
      <c r="AN20" s="1">
        <v>1810.35</v>
      </c>
      <c r="AO20">
        <v>1.0409999999999999</v>
      </c>
      <c r="AP20" s="1">
        <v>1576.56</v>
      </c>
      <c r="AQ20" s="1">
        <v>2003.64</v>
      </c>
      <c r="AR20" s="1">
        <v>7550.08</v>
      </c>
      <c r="AS20">
        <v>800.46</v>
      </c>
      <c r="AT20">
        <v>414.24</v>
      </c>
      <c r="AU20" s="1">
        <v>12344.98</v>
      </c>
      <c r="AV20" s="1">
        <v>4567.03</v>
      </c>
      <c r="AW20">
        <v>0.31280000000000002</v>
      </c>
      <c r="AX20" s="1">
        <v>7704.86</v>
      </c>
      <c r="AY20">
        <v>0.52780000000000005</v>
      </c>
      <c r="AZ20" s="1">
        <v>1085.95</v>
      </c>
      <c r="BA20">
        <v>7.4399999999999994E-2</v>
      </c>
      <c r="BB20" s="1">
        <v>1241.08</v>
      </c>
      <c r="BC20">
        <v>8.5000000000000006E-2</v>
      </c>
      <c r="BD20" s="1">
        <v>14598.92</v>
      </c>
      <c r="BE20" s="1">
        <v>3011.53</v>
      </c>
      <c r="BF20">
        <v>0.56440000000000001</v>
      </c>
      <c r="BG20">
        <v>0.57889999999999997</v>
      </c>
      <c r="BH20">
        <v>0.2339</v>
      </c>
      <c r="BI20">
        <v>0.13600000000000001</v>
      </c>
      <c r="BJ20">
        <v>2.8400000000000002E-2</v>
      </c>
      <c r="BK20">
        <v>2.2800000000000001E-2</v>
      </c>
    </row>
    <row r="21" spans="1:63" x14ac:dyDescent="0.25">
      <c r="A21" t="s">
        <v>22</v>
      </c>
      <c r="B21">
        <v>49171</v>
      </c>
      <c r="C21">
        <v>33.43</v>
      </c>
      <c r="D21">
        <v>124.75</v>
      </c>
      <c r="E21" s="1">
        <v>4170.07</v>
      </c>
      <c r="F21" s="1">
        <v>3991.68</v>
      </c>
      <c r="G21">
        <v>4.1700000000000001E-2</v>
      </c>
      <c r="H21">
        <v>8.9999999999999998E-4</v>
      </c>
      <c r="I21">
        <v>3.3300000000000003E-2</v>
      </c>
      <c r="J21">
        <v>1E-3</v>
      </c>
      <c r="K21">
        <v>4.1099999999999998E-2</v>
      </c>
      <c r="L21">
        <v>0.84030000000000005</v>
      </c>
      <c r="M21">
        <v>4.1599999999999998E-2</v>
      </c>
      <c r="N21">
        <v>0.1164</v>
      </c>
      <c r="O21">
        <v>1.66E-2</v>
      </c>
      <c r="P21">
        <v>0.1153</v>
      </c>
      <c r="Q21" s="1">
        <v>74578.91</v>
      </c>
      <c r="R21">
        <v>0.1595</v>
      </c>
      <c r="S21">
        <v>0.17530000000000001</v>
      </c>
      <c r="T21">
        <v>0.66520000000000001</v>
      </c>
      <c r="U21">
        <v>24</v>
      </c>
      <c r="V21" s="1">
        <v>97412.77</v>
      </c>
      <c r="W21">
        <v>170.71</v>
      </c>
      <c r="X21" s="1">
        <v>269255.15000000002</v>
      </c>
      <c r="Y21">
        <v>0.80200000000000005</v>
      </c>
      <c r="Z21">
        <v>0.161</v>
      </c>
      <c r="AA21">
        <v>3.6999999999999998E-2</v>
      </c>
      <c r="AB21">
        <v>0.19800000000000001</v>
      </c>
      <c r="AC21">
        <v>269.26</v>
      </c>
      <c r="AD21" s="1">
        <v>10293.27</v>
      </c>
      <c r="AE21" s="1">
        <v>1016.9</v>
      </c>
      <c r="AF21" s="1">
        <v>265040.90999999997</v>
      </c>
      <c r="AG21" t="s">
        <v>3</v>
      </c>
      <c r="AH21" s="1">
        <v>55282</v>
      </c>
      <c r="AI21" s="1">
        <v>109338.49</v>
      </c>
      <c r="AJ21">
        <v>70.040000000000006</v>
      </c>
      <c r="AK21">
        <v>36.53</v>
      </c>
      <c r="AL21">
        <v>42.62</v>
      </c>
      <c r="AM21">
        <v>4.78</v>
      </c>
      <c r="AN21" s="1">
        <v>1398.1</v>
      </c>
      <c r="AO21">
        <v>0.65129999999999999</v>
      </c>
      <c r="AP21" s="1">
        <v>1522.85</v>
      </c>
      <c r="AQ21" s="1">
        <v>2133.94</v>
      </c>
      <c r="AR21" s="1">
        <v>7865.37</v>
      </c>
      <c r="AS21">
        <v>863.97</v>
      </c>
      <c r="AT21">
        <v>385.65</v>
      </c>
      <c r="AU21" s="1">
        <v>12771.78</v>
      </c>
      <c r="AV21" s="1">
        <v>3065.01</v>
      </c>
      <c r="AW21">
        <v>0.21920000000000001</v>
      </c>
      <c r="AX21" s="1">
        <v>9224.5400000000009</v>
      </c>
      <c r="AY21">
        <v>0.65959999999999996</v>
      </c>
      <c r="AZ21">
        <v>920.49</v>
      </c>
      <c r="BA21">
        <v>6.5799999999999997E-2</v>
      </c>
      <c r="BB21">
        <v>774.45</v>
      </c>
      <c r="BC21">
        <v>5.5399999999999998E-2</v>
      </c>
      <c r="BD21" s="1">
        <v>13984.48</v>
      </c>
      <c r="BE21" s="1">
        <v>1539.57</v>
      </c>
      <c r="BF21">
        <v>0.15379999999999999</v>
      </c>
      <c r="BG21">
        <v>0.59870000000000001</v>
      </c>
      <c r="BH21">
        <v>0.2336</v>
      </c>
      <c r="BI21">
        <v>0.11940000000000001</v>
      </c>
      <c r="BJ21">
        <v>3.1099999999999999E-2</v>
      </c>
      <c r="BK21">
        <v>1.72E-2</v>
      </c>
    </row>
    <row r="22" spans="1:63" x14ac:dyDescent="0.25">
      <c r="A22" t="s">
        <v>23</v>
      </c>
      <c r="B22">
        <v>48298</v>
      </c>
      <c r="C22">
        <v>28.05</v>
      </c>
      <c r="D22">
        <v>154.1</v>
      </c>
      <c r="E22" s="1">
        <v>4322.01</v>
      </c>
      <c r="F22" s="1">
        <v>4050.21</v>
      </c>
      <c r="G22">
        <v>1.26E-2</v>
      </c>
      <c r="H22">
        <v>6.9999999999999999E-4</v>
      </c>
      <c r="I22">
        <v>8.7300000000000003E-2</v>
      </c>
      <c r="J22">
        <v>1.1999999999999999E-3</v>
      </c>
      <c r="K22">
        <v>6.5600000000000006E-2</v>
      </c>
      <c r="L22">
        <v>0.75270000000000004</v>
      </c>
      <c r="M22">
        <v>7.9799999999999996E-2</v>
      </c>
      <c r="N22">
        <v>0.48280000000000001</v>
      </c>
      <c r="O22">
        <v>1.78E-2</v>
      </c>
      <c r="P22">
        <v>0.16550000000000001</v>
      </c>
      <c r="Q22" s="1">
        <v>66862.210000000006</v>
      </c>
      <c r="R22">
        <v>0.16350000000000001</v>
      </c>
      <c r="S22">
        <v>0.1928</v>
      </c>
      <c r="T22">
        <v>0.64380000000000004</v>
      </c>
      <c r="U22">
        <v>26.48</v>
      </c>
      <c r="V22" s="1">
        <v>92787.41</v>
      </c>
      <c r="W22">
        <v>160.63999999999999</v>
      </c>
      <c r="X22" s="1">
        <v>152073.29999999999</v>
      </c>
      <c r="Y22">
        <v>0.70789999999999997</v>
      </c>
      <c r="Z22">
        <v>0.24679999999999999</v>
      </c>
      <c r="AA22">
        <v>4.5199999999999997E-2</v>
      </c>
      <c r="AB22">
        <v>0.29210000000000003</v>
      </c>
      <c r="AC22">
        <v>152.07</v>
      </c>
      <c r="AD22" s="1">
        <v>5473.4</v>
      </c>
      <c r="AE22">
        <v>604.49</v>
      </c>
      <c r="AF22" s="1">
        <v>129236.58</v>
      </c>
      <c r="AG22" t="s">
        <v>3</v>
      </c>
      <c r="AH22" s="1">
        <v>33113</v>
      </c>
      <c r="AI22" s="1">
        <v>53314.29</v>
      </c>
      <c r="AJ22">
        <v>56.75</v>
      </c>
      <c r="AK22">
        <v>33.11</v>
      </c>
      <c r="AL22">
        <v>39.049999999999997</v>
      </c>
      <c r="AM22">
        <v>4.75</v>
      </c>
      <c r="AN22" s="1">
        <v>1330.57</v>
      </c>
      <c r="AO22">
        <v>0.99609999999999999</v>
      </c>
      <c r="AP22" s="1">
        <v>1475.63</v>
      </c>
      <c r="AQ22" s="1">
        <v>1957.85</v>
      </c>
      <c r="AR22" s="1">
        <v>7683.56</v>
      </c>
      <c r="AS22">
        <v>815.21</v>
      </c>
      <c r="AT22">
        <v>380.74</v>
      </c>
      <c r="AU22" s="1">
        <v>12312.99</v>
      </c>
      <c r="AV22" s="1">
        <v>6422.5</v>
      </c>
      <c r="AW22">
        <v>0.4556</v>
      </c>
      <c r="AX22" s="1">
        <v>5386.57</v>
      </c>
      <c r="AY22">
        <v>0.3821</v>
      </c>
      <c r="AZ22">
        <v>868.87</v>
      </c>
      <c r="BA22">
        <v>6.1600000000000002E-2</v>
      </c>
      <c r="BB22" s="1">
        <v>1418.49</v>
      </c>
      <c r="BC22">
        <v>0.10059999999999999</v>
      </c>
      <c r="BD22" s="1">
        <v>14096.44</v>
      </c>
      <c r="BE22" s="1">
        <v>4553.5</v>
      </c>
      <c r="BF22">
        <v>1.2474000000000001</v>
      </c>
      <c r="BG22">
        <v>0.58889999999999998</v>
      </c>
      <c r="BH22">
        <v>0.23810000000000001</v>
      </c>
      <c r="BI22">
        <v>0.12709999999999999</v>
      </c>
      <c r="BJ22">
        <v>3.0499999999999999E-2</v>
      </c>
      <c r="BK22">
        <v>1.54E-2</v>
      </c>
    </row>
    <row r="23" spans="1:63" x14ac:dyDescent="0.25">
      <c r="A23" t="s">
        <v>24</v>
      </c>
      <c r="B23">
        <v>48124</v>
      </c>
      <c r="C23">
        <v>23.48</v>
      </c>
      <c r="D23">
        <v>185.57</v>
      </c>
      <c r="E23" s="1">
        <v>4356.42</v>
      </c>
      <c r="F23" s="1">
        <v>4236.5600000000004</v>
      </c>
      <c r="G23">
        <v>4.9099999999999998E-2</v>
      </c>
      <c r="H23">
        <v>8.9999999999999998E-4</v>
      </c>
      <c r="I23">
        <v>3.5099999999999999E-2</v>
      </c>
      <c r="J23">
        <v>1E-3</v>
      </c>
      <c r="K23">
        <v>4.1799999999999997E-2</v>
      </c>
      <c r="L23">
        <v>0.82950000000000002</v>
      </c>
      <c r="M23">
        <v>4.2599999999999999E-2</v>
      </c>
      <c r="N23">
        <v>0.125</v>
      </c>
      <c r="O23">
        <v>2.07E-2</v>
      </c>
      <c r="P23">
        <v>0.1201</v>
      </c>
      <c r="Q23" s="1">
        <v>76511.05</v>
      </c>
      <c r="R23">
        <v>0.12640000000000001</v>
      </c>
      <c r="S23">
        <v>0.17499999999999999</v>
      </c>
      <c r="T23">
        <v>0.6986</v>
      </c>
      <c r="U23">
        <v>25.05</v>
      </c>
      <c r="V23" s="1">
        <v>99084.03</v>
      </c>
      <c r="W23">
        <v>171.53</v>
      </c>
      <c r="X23" s="1">
        <v>263764.63</v>
      </c>
      <c r="Y23">
        <v>0.7944</v>
      </c>
      <c r="Z23">
        <v>0.1734</v>
      </c>
      <c r="AA23">
        <v>3.2199999999999999E-2</v>
      </c>
      <c r="AB23">
        <v>0.2056</v>
      </c>
      <c r="AC23">
        <v>263.76</v>
      </c>
      <c r="AD23" s="1">
        <v>10549.85</v>
      </c>
      <c r="AE23" s="1">
        <v>1035.05</v>
      </c>
      <c r="AF23" s="1">
        <v>253979.89</v>
      </c>
      <c r="AG23" t="s">
        <v>3</v>
      </c>
      <c r="AH23" s="1">
        <v>52569</v>
      </c>
      <c r="AI23" s="1">
        <v>103414.93</v>
      </c>
      <c r="AJ23">
        <v>72.17</v>
      </c>
      <c r="AK23">
        <v>38.57</v>
      </c>
      <c r="AL23">
        <v>44.71</v>
      </c>
      <c r="AM23">
        <v>5.05</v>
      </c>
      <c r="AN23" s="1">
        <v>1398.1</v>
      </c>
      <c r="AO23">
        <v>0.69630000000000003</v>
      </c>
      <c r="AP23" s="1">
        <v>1556.32</v>
      </c>
      <c r="AQ23" s="1">
        <v>2004.98</v>
      </c>
      <c r="AR23" s="1">
        <v>8064.28</v>
      </c>
      <c r="AS23">
        <v>909.03</v>
      </c>
      <c r="AT23">
        <v>358.98</v>
      </c>
      <c r="AU23" s="1">
        <v>12893.58</v>
      </c>
      <c r="AV23" s="1">
        <v>3166.65</v>
      </c>
      <c r="AW23">
        <v>0.22320000000000001</v>
      </c>
      <c r="AX23" s="1">
        <v>9336.16</v>
      </c>
      <c r="AY23">
        <v>0.65820000000000001</v>
      </c>
      <c r="AZ23">
        <v>888.59</v>
      </c>
      <c r="BA23">
        <v>6.2600000000000003E-2</v>
      </c>
      <c r="BB23">
        <v>793.21</v>
      </c>
      <c r="BC23">
        <v>5.5899999999999998E-2</v>
      </c>
      <c r="BD23" s="1">
        <v>14184.6</v>
      </c>
      <c r="BE23" s="1">
        <v>1686.94</v>
      </c>
      <c r="BF23">
        <v>0.17580000000000001</v>
      </c>
      <c r="BG23">
        <v>0.60340000000000005</v>
      </c>
      <c r="BH23">
        <v>0.2387</v>
      </c>
      <c r="BI23">
        <v>0.11119999999999999</v>
      </c>
      <c r="BJ23">
        <v>3.0099999999999998E-2</v>
      </c>
      <c r="BK23">
        <v>1.66E-2</v>
      </c>
    </row>
    <row r="24" spans="1:63" x14ac:dyDescent="0.25">
      <c r="A24" t="s">
        <v>25</v>
      </c>
      <c r="B24">
        <v>48116</v>
      </c>
      <c r="C24">
        <v>24.48</v>
      </c>
      <c r="D24">
        <v>181.53</v>
      </c>
      <c r="E24" s="1">
        <v>4443.1400000000003</v>
      </c>
      <c r="F24" s="1">
        <v>4322.8900000000003</v>
      </c>
      <c r="G24">
        <v>6.88E-2</v>
      </c>
      <c r="H24">
        <v>8.9999999999999998E-4</v>
      </c>
      <c r="I24">
        <v>5.3199999999999997E-2</v>
      </c>
      <c r="J24">
        <v>8.9999999999999998E-4</v>
      </c>
      <c r="K24">
        <v>4.2999999999999997E-2</v>
      </c>
      <c r="L24">
        <v>0.78600000000000003</v>
      </c>
      <c r="M24">
        <v>4.7100000000000003E-2</v>
      </c>
      <c r="N24">
        <v>0.1167</v>
      </c>
      <c r="O24">
        <v>2.3400000000000001E-2</v>
      </c>
      <c r="P24">
        <v>0.1162</v>
      </c>
      <c r="Q24" s="1">
        <v>76993</v>
      </c>
      <c r="R24">
        <v>0.1447</v>
      </c>
      <c r="S24">
        <v>0.1827</v>
      </c>
      <c r="T24">
        <v>0.67259999999999998</v>
      </c>
      <c r="U24">
        <v>25.52</v>
      </c>
      <c r="V24" s="1">
        <v>100852.93</v>
      </c>
      <c r="W24">
        <v>171.81</v>
      </c>
      <c r="X24" s="1">
        <v>279419.12</v>
      </c>
      <c r="Y24">
        <v>0.77059999999999995</v>
      </c>
      <c r="Z24">
        <v>0.1966</v>
      </c>
      <c r="AA24">
        <v>3.27E-2</v>
      </c>
      <c r="AB24">
        <v>0.22939999999999999</v>
      </c>
      <c r="AC24">
        <v>279.42</v>
      </c>
      <c r="AD24" s="1">
        <v>11275.94</v>
      </c>
      <c r="AE24" s="1">
        <v>1034.07</v>
      </c>
      <c r="AF24" s="1">
        <v>272214.02</v>
      </c>
      <c r="AG24" t="s">
        <v>3</v>
      </c>
      <c r="AH24" s="1">
        <v>55404</v>
      </c>
      <c r="AI24" s="1">
        <v>113224.07</v>
      </c>
      <c r="AJ24">
        <v>72.650000000000006</v>
      </c>
      <c r="AK24">
        <v>38.19</v>
      </c>
      <c r="AL24">
        <v>45.63</v>
      </c>
      <c r="AM24">
        <v>5.0999999999999996</v>
      </c>
      <c r="AN24" s="1">
        <v>1398.1</v>
      </c>
      <c r="AO24">
        <v>0.66459999999999997</v>
      </c>
      <c r="AP24" s="1">
        <v>1617.61</v>
      </c>
      <c r="AQ24" s="1">
        <v>2099.79</v>
      </c>
      <c r="AR24" s="1">
        <v>8311.91</v>
      </c>
      <c r="AS24">
        <v>976.03</v>
      </c>
      <c r="AT24">
        <v>387.71</v>
      </c>
      <c r="AU24" s="1">
        <v>13393.06</v>
      </c>
      <c r="AV24" s="1">
        <v>2910.82</v>
      </c>
      <c r="AW24">
        <v>0.19819999999999999</v>
      </c>
      <c r="AX24" s="1">
        <v>10073.17</v>
      </c>
      <c r="AY24">
        <v>0.68600000000000005</v>
      </c>
      <c r="AZ24">
        <v>906.27</v>
      </c>
      <c r="BA24">
        <v>6.1699999999999998E-2</v>
      </c>
      <c r="BB24">
        <v>792.7</v>
      </c>
      <c r="BC24">
        <v>5.3999999999999999E-2</v>
      </c>
      <c r="BD24" s="1">
        <v>14682.96</v>
      </c>
      <c r="BE24" s="1">
        <v>1397.91</v>
      </c>
      <c r="BF24">
        <v>0.13500000000000001</v>
      </c>
      <c r="BG24">
        <v>0.60640000000000005</v>
      </c>
      <c r="BH24">
        <v>0.23680000000000001</v>
      </c>
      <c r="BI24">
        <v>0.11119999999999999</v>
      </c>
      <c r="BJ24">
        <v>2.9000000000000001E-2</v>
      </c>
      <c r="BK24">
        <v>1.6799999999999999E-2</v>
      </c>
    </row>
    <row r="25" spans="1:63" x14ac:dyDescent="0.25">
      <c r="A25" t="s">
        <v>26</v>
      </c>
      <c r="B25">
        <v>46706</v>
      </c>
      <c r="C25">
        <v>72.099999999999994</v>
      </c>
      <c r="D25">
        <v>12.67</v>
      </c>
      <c r="E25">
        <v>913.45</v>
      </c>
      <c r="F25">
        <v>904.26</v>
      </c>
      <c r="G25">
        <v>3.5999999999999999E-3</v>
      </c>
      <c r="H25">
        <v>8.9999999999999998E-4</v>
      </c>
      <c r="I25">
        <v>8.0000000000000002E-3</v>
      </c>
      <c r="J25">
        <v>8.0000000000000004E-4</v>
      </c>
      <c r="K25">
        <v>5.1700000000000003E-2</v>
      </c>
      <c r="L25">
        <v>0.90569999999999995</v>
      </c>
      <c r="M25">
        <v>2.93E-2</v>
      </c>
      <c r="N25">
        <v>0.25879999999999997</v>
      </c>
      <c r="O25">
        <v>4.1000000000000003E-3</v>
      </c>
      <c r="P25">
        <v>0.14360000000000001</v>
      </c>
      <c r="Q25" s="1">
        <v>61461.73</v>
      </c>
      <c r="R25">
        <v>0.16750000000000001</v>
      </c>
      <c r="S25">
        <v>0.20200000000000001</v>
      </c>
      <c r="T25">
        <v>0.63049999999999995</v>
      </c>
      <c r="U25">
        <v>9.9</v>
      </c>
      <c r="V25" s="1">
        <v>70032</v>
      </c>
      <c r="W25">
        <v>87.98</v>
      </c>
      <c r="X25" s="1">
        <v>226639.55</v>
      </c>
      <c r="Y25">
        <v>0.66890000000000005</v>
      </c>
      <c r="Z25">
        <v>9.4399999999999998E-2</v>
      </c>
      <c r="AA25">
        <v>0.23669999999999999</v>
      </c>
      <c r="AB25">
        <v>0.33110000000000001</v>
      </c>
      <c r="AC25">
        <v>226.64</v>
      </c>
      <c r="AD25" s="1">
        <v>7047.22</v>
      </c>
      <c r="AE25">
        <v>561.03</v>
      </c>
      <c r="AF25" s="1">
        <v>184646.65</v>
      </c>
      <c r="AG25" t="s">
        <v>3</v>
      </c>
      <c r="AH25" s="1">
        <v>37722</v>
      </c>
      <c r="AI25" s="1">
        <v>59409.18</v>
      </c>
      <c r="AJ25">
        <v>42.08</v>
      </c>
      <c r="AK25">
        <v>25.68</v>
      </c>
      <c r="AL25">
        <v>30.74</v>
      </c>
      <c r="AM25">
        <v>4.2699999999999996</v>
      </c>
      <c r="AN25" s="1">
        <v>1895.69</v>
      </c>
      <c r="AO25">
        <v>1.2998000000000001</v>
      </c>
      <c r="AP25" s="1">
        <v>1827.7</v>
      </c>
      <c r="AQ25" s="1">
        <v>2349.4299999999998</v>
      </c>
      <c r="AR25" s="1">
        <v>7422.35</v>
      </c>
      <c r="AS25">
        <v>790.12</v>
      </c>
      <c r="AT25">
        <v>444.59</v>
      </c>
      <c r="AU25" s="1">
        <v>12834.2</v>
      </c>
      <c r="AV25" s="1">
        <v>6121.12</v>
      </c>
      <c r="AW25">
        <v>0.38629999999999998</v>
      </c>
      <c r="AX25" s="1">
        <v>6773.71</v>
      </c>
      <c r="AY25">
        <v>0.42749999999999999</v>
      </c>
      <c r="AZ25" s="1">
        <v>1797.61</v>
      </c>
      <c r="BA25">
        <v>0.1135</v>
      </c>
      <c r="BB25" s="1">
        <v>1151.29</v>
      </c>
      <c r="BC25">
        <v>7.2700000000000001E-2</v>
      </c>
      <c r="BD25" s="1">
        <v>15843.73</v>
      </c>
      <c r="BE25" s="1">
        <v>4999.88</v>
      </c>
      <c r="BF25">
        <v>1.2692000000000001</v>
      </c>
      <c r="BG25">
        <v>0.53990000000000005</v>
      </c>
      <c r="BH25">
        <v>0.2286</v>
      </c>
      <c r="BI25">
        <v>0.17730000000000001</v>
      </c>
      <c r="BJ25">
        <v>3.5099999999999999E-2</v>
      </c>
      <c r="BK25">
        <v>1.9099999999999999E-2</v>
      </c>
    </row>
    <row r="26" spans="1:63" x14ac:dyDescent="0.25">
      <c r="A26" t="s">
        <v>27</v>
      </c>
      <c r="B26">
        <v>43539</v>
      </c>
      <c r="C26">
        <v>13.76</v>
      </c>
      <c r="D26">
        <v>301.55</v>
      </c>
      <c r="E26" s="1">
        <v>4149.9399999999996</v>
      </c>
      <c r="F26" s="1">
        <v>3760.46</v>
      </c>
      <c r="G26">
        <v>6.1000000000000004E-3</v>
      </c>
      <c r="H26">
        <v>1.2999999999999999E-3</v>
      </c>
      <c r="I26">
        <v>0.16109999999999999</v>
      </c>
      <c r="J26">
        <v>1.6999999999999999E-3</v>
      </c>
      <c r="K26">
        <v>8.1799999999999998E-2</v>
      </c>
      <c r="L26">
        <v>0.63990000000000002</v>
      </c>
      <c r="M26">
        <v>0.108</v>
      </c>
      <c r="N26">
        <v>0.77070000000000005</v>
      </c>
      <c r="O26">
        <v>2.1100000000000001E-2</v>
      </c>
      <c r="P26">
        <v>0.184</v>
      </c>
      <c r="Q26" s="1">
        <v>63684.09</v>
      </c>
      <c r="R26">
        <v>0.1903</v>
      </c>
      <c r="S26">
        <v>0.20100000000000001</v>
      </c>
      <c r="T26">
        <v>0.60870000000000002</v>
      </c>
      <c r="U26">
        <v>30.33</v>
      </c>
      <c r="V26" s="1">
        <v>86160.58</v>
      </c>
      <c r="W26">
        <v>134.76</v>
      </c>
      <c r="X26" s="1">
        <v>107448.86</v>
      </c>
      <c r="Y26">
        <v>0.68500000000000005</v>
      </c>
      <c r="Z26">
        <v>0.26300000000000001</v>
      </c>
      <c r="AA26">
        <v>5.1999999999999998E-2</v>
      </c>
      <c r="AB26">
        <v>0.315</v>
      </c>
      <c r="AC26">
        <v>107.45</v>
      </c>
      <c r="AD26" s="1">
        <v>4045.11</v>
      </c>
      <c r="AE26">
        <v>487.06</v>
      </c>
      <c r="AF26" s="1">
        <v>87546.72</v>
      </c>
      <c r="AG26" t="s">
        <v>3</v>
      </c>
      <c r="AH26" s="1">
        <v>29269</v>
      </c>
      <c r="AI26" s="1">
        <v>43004.160000000003</v>
      </c>
      <c r="AJ26">
        <v>55.95</v>
      </c>
      <c r="AK26">
        <v>34.79</v>
      </c>
      <c r="AL26">
        <v>40.15</v>
      </c>
      <c r="AM26">
        <v>4.38</v>
      </c>
      <c r="AN26">
        <v>761.08</v>
      </c>
      <c r="AO26">
        <v>1.0206</v>
      </c>
      <c r="AP26" s="1">
        <v>1565.39</v>
      </c>
      <c r="AQ26" s="1">
        <v>2221.2199999999998</v>
      </c>
      <c r="AR26" s="1">
        <v>7805.56</v>
      </c>
      <c r="AS26">
        <v>879.24</v>
      </c>
      <c r="AT26">
        <v>395</v>
      </c>
      <c r="AU26" s="1">
        <v>12866.41</v>
      </c>
      <c r="AV26" s="1">
        <v>8644.8700000000008</v>
      </c>
      <c r="AW26">
        <v>0.55579999999999996</v>
      </c>
      <c r="AX26" s="1">
        <v>3998.2</v>
      </c>
      <c r="AY26">
        <v>0.2571</v>
      </c>
      <c r="AZ26">
        <v>961.84</v>
      </c>
      <c r="BA26">
        <v>6.1800000000000001E-2</v>
      </c>
      <c r="BB26" s="1">
        <v>1948.05</v>
      </c>
      <c r="BC26">
        <v>0.12529999999999999</v>
      </c>
      <c r="BD26" s="1">
        <v>15552.96</v>
      </c>
      <c r="BE26" s="1">
        <v>6243.21</v>
      </c>
      <c r="BF26">
        <v>2.6808000000000001</v>
      </c>
      <c r="BG26">
        <v>0.58460000000000001</v>
      </c>
      <c r="BH26">
        <v>0.23250000000000001</v>
      </c>
      <c r="BI26">
        <v>0.1409</v>
      </c>
      <c r="BJ26">
        <v>2.8199999999999999E-2</v>
      </c>
      <c r="BK26">
        <v>1.38E-2</v>
      </c>
    </row>
    <row r="27" spans="1:63" x14ac:dyDescent="0.25">
      <c r="A27" t="s">
        <v>28</v>
      </c>
      <c r="B27">
        <v>45203</v>
      </c>
      <c r="C27">
        <v>93.1</v>
      </c>
      <c r="D27">
        <v>14.02</v>
      </c>
      <c r="E27" s="1">
        <v>1305.6400000000001</v>
      </c>
      <c r="F27" s="1">
        <v>1265.4000000000001</v>
      </c>
      <c r="G27">
        <v>2.8999999999999998E-3</v>
      </c>
      <c r="H27">
        <v>4.0000000000000002E-4</v>
      </c>
      <c r="I27">
        <v>5.4999999999999997E-3</v>
      </c>
      <c r="J27">
        <v>6.9999999999999999E-4</v>
      </c>
      <c r="K27">
        <v>1.95E-2</v>
      </c>
      <c r="L27">
        <v>0.94410000000000005</v>
      </c>
      <c r="M27">
        <v>2.69E-2</v>
      </c>
      <c r="N27">
        <v>0.36990000000000001</v>
      </c>
      <c r="O27">
        <v>2.3999999999999998E-3</v>
      </c>
      <c r="P27">
        <v>0.14779999999999999</v>
      </c>
      <c r="Q27" s="1">
        <v>58254.26</v>
      </c>
      <c r="R27">
        <v>0.17460000000000001</v>
      </c>
      <c r="S27">
        <v>0.2243</v>
      </c>
      <c r="T27">
        <v>0.60109999999999997</v>
      </c>
      <c r="U27">
        <v>10</v>
      </c>
      <c r="V27" s="1">
        <v>77739.88</v>
      </c>
      <c r="W27">
        <v>124.19</v>
      </c>
      <c r="X27" s="1">
        <v>179344.4</v>
      </c>
      <c r="Y27">
        <v>0.74560000000000004</v>
      </c>
      <c r="Z27">
        <v>0.1018</v>
      </c>
      <c r="AA27">
        <v>0.1527</v>
      </c>
      <c r="AB27">
        <v>0.25440000000000002</v>
      </c>
      <c r="AC27">
        <v>179.34</v>
      </c>
      <c r="AD27" s="1">
        <v>4957.62</v>
      </c>
      <c r="AE27">
        <v>493.09</v>
      </c>
      <c r="AF27" s="1">
        <v>152869.4</v>
      </c>
      <c r="AG27" t="s">
        <v>3</v>
      </c>
      <c r="AH27" s="1">
        <v>34541</v>
      </c>
      <c r="AI27" s="1">
        <v>54273.81</v>
      </c>
      <c r="AJ27">
        <v>39.49</v>
      </c>
      <c r="AK27">
        <v>24.44</v>
      </c>
      <c r="AL27">
        <v>28.06</v>
      </c>
      <c r="AM27">
        <v>4.37</v>
      </c>
      <c r="AN27" s="1">
        <v>1663.94</v>
      </c>
      <c r="AO27">
        <v>1.0848</v>
      </c>
      <c r="AP27" s="1">
        <v>1631.06</v>
      </c>
      <c r="AQ27" s="1">
        <v>2278.86</v>
      </c>
      <c r="AR27" s="1">
        <v>7049.51</v>
      </c>
      <c r="AS27">
        <v>636.54</v>
      </c>
      <c r="AT27">
        <v>277.75</v>
      </c>
      <c r="AU27" s="1">
        <v>11873.71</v>
      </c>
      <c r="AV27" s="1">
        <v>6976.15</v>
      </c>
      <c r="AW27">
        <v>0.49099999999999999</v>
      </c>
      <c r="AX27" s="1">
        <v>4506.53</v>
      </c>
      <c r="AY27">
        <v>0.31719999999999998</v>
      </c>
      <c r="AZ27" s="1">
        <v>1473.76</v>
      </c>
      <c r="BA27">
        <v>0.1037</v>
      </c>
      <c r="BB27" s="1">
        <v>1251.68</v>
      </c>
      <c r="BC27">
        <v>8.8099999999999998E-2</v>
      </c>
      <c r="BD27" s="1">
        <v>14208.12</v>
      </c>
      <c r="BE27" s="1">
        <v>6103.81</v>
      </c>
      <c r="BF27">
        <v>1.8383</v>
      </c>
      <c r="BG27">
        <v>0.54600000000000004</v>
      </c>
      <c r="BH27">
        <v>0.24560000000000001</v>
      </c>
      <c r="BI27">
        <v>0.158</v>
      </c>
      <c r="BJ27">
        <v>3.3399999999999999E-2</v>
      </c>
      <c r="BK27">
        <v>1.7000000000000001E-2</v>
      </c>
    </row>
    <row r="28" spans="1:63" x14ac:dyDescent="0.25">
      <c r="A28" t="s">
        <v>29</v>
      </c>
      <c r="B28">
        <v>46300</v>
      </c>
      <c r="C28">
        <v>31.81</v>
      </c>
      <c r="D28">
        <v>67.28</v>
      </c>
      <c r="E28" s="1">
        <v>2139.9899999999998</v>
      </c>
      <c r="F28" s="1">
        <v>2104.1</v>
      </c>
      <c r="G28">
        <v>1.18E-2</v>
      </c>
      <c r="H28">
        <v>8.0000000000000004E-4</v>
      </c>
      <c r="I28">
        <v>3.8399999999999997E-2</v>
      </c>
      <c r="J28">
        <v>1E-3</v>
      </c>
      <c r="K28">
        <v>6.3100000000000003E-2</v>
      </c>
      <c r="L28">
        <v>0.83069999999999999</v>
      </c>
      <c r="M28">
        <v>5.4100000000000002E-2</v>
      </c>
      <c r="N28">
        <v>0.35659999999999997</v>
      </c>
      <c r="O28">
        <v>1.41E-2</v>
      </c>
      <c r="P28">
        <v>0.14369999999999999</v>
      </c>
      <c r="Q28" s="1">
        <v>66507.55</v>
      </c>
      <c r="R28">
        <v>0.1457</v>
      </c>
      <c r="S28">
        <v>0.17530000000000001</v>
      </c>
      <c r="T28">
        <v>0.67900000000000005</v>
      </c>
      <c r="U28">
        <v>15.57</v>
      </c>
      <c r="V28" s="1">
        <v>85548.08</v>
      </c>
      <c r="W28">
        <v>133.71</v>
      </c>
      <c r="X28" s="1">
        <v>207700.8</v>
      </c>
      <c r="Y28">
        <v>0.67579999999999996</v>
      </c>
      <c r="Z28">
        <v>0.25519999999999998</v>
      </c>
      <c r="AA28">
        <v>6.9000000000000006E-2</v>
      </c>
      <c r="AB28">
        <v>0.32419999999999999</v>
      </c>
      <c r="AC28">
        <v>207.7</v>
      </c>
      <c r="AD28" s="1">
        <v>8108.24</v>
      </c>
      <c r="AE28">
        <v>713.45</v>
      </c>
      <c r="AF28" s="1">
        <v>186574.49</v>
      </c>
      <c r="AG28" t="s">
        <v>3</v>
      </c>
      <c r="AH28" s="1">
        <v>37999</v>
      </c>
      <c r="AI28" s="1">
        <v>62785.72</v>
      </c>
      <c r="AJ28">
        <v>59.95</v>
      </c>
      <c r="AK28">
        <v>34.549999999999997</v>
      </c>
      <c r="AL28">
        <v>42.45</v>
      </c>
      <c r="AM28">
        <v>5.08</v>
      </c>
      <c r="AN28">
        <v>774.23</v>
      </c>
      <c r="AO28">
        <v>0.92059999999999997</v>
      </c>
      <c r="AP28" s="1">
        <v>1675.08</v>
      </c>
      <c r="AQ28" s="1">
        <v>2106.9499999999998</v>
      </c>
      <c r="AR28" s="1">
        <v>7442.53</v>
      </c>
      <c r="AS28">
        <v>808.97</v>
      </c>
      <c r="AT28">
        <v>377.81</v>
      </c>
      <c r="AU28" s="1">
        <v>12411.34</v>
      </c>
      <c r="AV28" s="1">
        <v>4708.1099999999997</v>
      </c>
      <c r="AW28">
        <v>0.32590000000000002</v>
      </c>
      <c r="AX28" s="1">
        <v>7209.25</v>
      </c>
      <c r="AY28">
        <v>0.499</v>
      </c>
      <c r="AZ28" s="1">
        <v>1360.47</v>
      </c>
      <c r="BA28">
        <v>9.4200000000000006E-2</v>
      </c>
      <c r="BB28" s="1">
        <v>1170.4100000000001</v>
      </c>
      <c r="BC28">
        <v>8.1000000000000003E-2</v>
      </c>
      <c r="BD28" s="1">
        <v>14448.24</v>
      </c>
      <c r="BE28" s="1">
        <v>3198.38</v>
      </c>
      <c r="BF28">
        <v>0.63570000000000004</v>
      </c>
      <c r="BG28">
        <v>0.56910000000000005</v>
      </c>
      <c r="BH28">
        <v>0.2359</v>
      </c>
      <c r="BI28">
        <v>0.15</v>
      </c>
      <c r="BJ28">
        <v>2.8400000000000002E-2</v>
      </c>
      <c r="BK28">
        <v>1.67E-2</v>
      </c>
    </row>
    <row r="29" spans="1:63" x14ac:dyDescent="0.25">
      <c r="A29" t="s">
        <v>30</v>
      </c>
      <c r="B29">
        <v>45765</v>
      </c>
      <c r="C29">
        <v>59.52</v>
      </c>
      <c r="D29">
        <v>31.29</v>
      </c>
      <c r="E29" s="1">
        <v>1862.67</v>
      </c>
      <c r="F29" s="1">
        <v>1770.67</v>
      </c>
      <c r="G29">
        <v>5.7999999999999996E-3</v>
      </c>
      <c r="H29">
        <v>1.1000000000000001E-3</v>
      </c>
      <c r="I29">
        <v>2.0199999999999999E-2</v>
      </c>
      <c r="J29">
        <v>1.1000000000000001E-3</v>
      </c>
      <c r="K29">
        <v>4.7699999999999999E-2</v>
      </c>
      <c r="L29">
        <v>0.87150000000000005</v>
      </c>
      <c r="M29">
        <v>5.2600000000000001E-2</v>
      </c>
      <c r="N29">
        <v>0.42780000000000001</v>
      </c>
      <c r="O29">
        <v>6.3E-3</v>
      </c>
      <c r="P29">
        <v>0.1535</v>
      </c>
      <c r="Q29" s="1">
        <v>61213.65</v>
      </c>
      <c r="R29">
        <v>0.19189999999999999</v>
      </c>
      <c r="S29">
        <v>0.19170000000000001</v>
      </c>
      <c r="T29">
        <v>0.61639999999999995</v>
      </c>
      <c r="U29">
        <v>12.86</v>
      </c>
      <c r="V29" s="1">
        <v>80466.070000000007</v>
      </c>
      <c r="W29">
        <v>140.46</v>
      </c>
      <c r="X29" s="1">
        <v>180497.68</v>
      </c>
      <c r="Y29">
        <v>0.73229999999999995</v>
      </c>
      <c r="Z29">
        <v>0.1951</v>
      </c>
      <c r="AA29">
        <v>7.2599999999999998E-2</v>
      </c>
      <c r="AB29">
        <v>0.26769999999999999</v>
      </c>
      <c r="AC29">
        <v>180.5</v>
      </c>
      <c r="AD29" s="1">
        <v>5403.74</v>
      </c>
      <c r="AE29">
        <v>561.91</v>
      </c>
      <c r="AF29" s="1">
        <v>167139.41</v>
      </c>
      <c r="AG29" t="s">
        <v>3</v>
      </c>
      <c r="AH29" s="1">
        <v>36442</v>
      </c>
      <c r="AI29" s="1">
        <v>57097.55</v>
      </c>
      <c r="AJ29">
        <v>46.7</v>
      </c>
      <c r="AK29">
        <v>27.32</v>
      </c>
      <c r="AL29">
        <v>34.24</v>
      </c>
      <c r="AM29">
        <v>4.25</v>
      </c>
      <c r="AN29" s="1">
        <v>1161.97</v>
      </c>
      <c r="AO29">
        <v>0.98429999999999995</v>
      </c>
      <c r="AP29" s="1">
        <v>1467.07</v>
      </c>
      <c r="AQ29" s="1">
        <v>2095.3200000000002</v>
      </c>
      <c r="AR29" s="1">
        <v>7060.24</v>
      </c>
      <c r="AS29">
        <v>781.39</v>
      </c>
      <c r="AT29">
        <v>355.99</v>
      </c>
      <c r="AU29" s="1">
        <v>11760.01</v>
      </c>
      <c r="AV29" s="1">
        <v>5805.36</v>
      </c>
      <c r="AW29">
        <v>0.42030000000000001</v>
      </c>
      <c r="AX29" s="1">
        <v>5424.7</v>
      </c>
      <c r="AY29">
        <v>0.39269999999999999</v>
      </c>
      <c r="AZ29" s="1">
        <v>1274.8900000000001</v>
      </c>
      <c r="BA29">
        <v>9.2299999999999993E-2</v>
      </c>
      <c r="BB29" s="1">
        <v>1308.9100000000001</v>
      </c>
      <c r="BC29">
        <v>9.4799999999999995E-2</v>
      </c>
      <c r="BD29" s="1">
        <v>13813.86</v>
      </c>
      <c r="BE29" s="1">
        <v>4395.37</v>
      </c>
      <c r="BF29">
        <v>1.1194999999999999</v>
      </c>
      <c r="BG29">
        <v>0.56710000000000005</v>
      </c>
      <c r="BH29">
        <v>0.2387</v>
      </c>
      <c r="BI29">
        <v>0.14940000000000001</v>
      </c>
      <c r="BJ29">
        <v>2.81E-2</v>
      </c>
      <c r="BK29">
        <v>1.6799999999999999E-2</v>
      </c>
    </row>
    <row r="30" spans="1:63" x14ac:dyDescent="0.25">
      <c r="A30" t="s">
        <v>31</v>
      </c>
      <c r="B30">
        <v>43547</v>
      </c>
      <c r="C30">
        <v>13.05</v>
      </c>
      <c r="D30">
        <v>244.95</v>
      </c>
      <c r="E30" s="1">
        <v>3196.04</v>
      </c>
      <c r="F30" s="1">
        <v>3128.88</v>
      </c>
      <c r="G30">
        <v>4.99E-2</v>
      </c>
      <c r="H30">
        <v>4.0000000000000002E-4</v>
      </c>
      <c r="I30">
        <v>3.3000000000000002E-2</v>
      </c>
      <c r="J30">
        <v>5.9999999999999995E-4</v>
      </c>
      <c r="K30">
        <v>3.95E-2</v>
      </c>
      <c r="L30">
        <v>0.8306</v>
      </c>
      <c r="M30">
        <v>4.5999999999999999E-2</v>
      </c>
      <c r="N30">
        <v>8.14E-2</v>
      </c>
      <c r="O30">
        <v>1.77E-2</v>
      </c>
      <c r="P30">
        <v>0.11749999999999999</v>
      </c>
      <c r="Q30" s="1">
        <v>79053.34</v>
      </c>
      <c r="R30">
        <v>0.13270000000000001</v>
      </c>
      <c r="S30">
        <v>0.1701</v>
      </c>
      <c r="T30">
        <v>0.69710000000000005</v>
      </c>
      <c r="U30">
        <v>21.24</v>
      </c>
      <c r="V30" s="1">
        <v>99091.77</v>
      </c>
      <c r="W30">
        <v>149.09</v>
      </c>
      <c r="X30" s="1">
        <v>280542.24</v>
      </c>
      <c r="Y30">
        <v>0.83209999999999995</v>
      </c>
      <c r="Z30">
        <v>0.13869999999999999</v>
      </c>
      <c r="AA30">
        <v>2.9100000000000001E-2</v>
      </c>
      <c r="AB30">
        <v>0.16789999999999999</v>
      </c>
      <c r="AC30">
        <v>280.54000000000002</v>
      </c>
      <c r="AD30" s="1">
        <v>11595.76</v>
      </c>
      <c r="AE30" s="1">
        <v>1151.1600000000001</v>
      </c>
      <c r="AF30" s="1">
        <v>270870.81</v>
      </c>
      <c r="AG30" t="s">
        <v>3</v>
      </c>
      <c r="AH30" s="1">
        <v>62949</v>
      </c>
      <c r="AI30" s="1">
        <v>139646.15</v>
      </c>
      <c r="AJ30">
        <v>92.73</v>
      </c>
      <c r="AK30">
        <v>42</v>
      </c>
      <c r="AL30">
        <v>56</v>
      </c>
      <c r="AM30">
        <v>4.95</v>
      </c>
      <c r="AN30" s="1">
        <v>3644.56</v>
      </c>
      <c r="AO30">
        <v>0.63400000000000001</v>
      </c>
      <c r="AP30" s="1">
        <v>1760.75</v>
      </c>
      <c r="AQ30" s="1">
        <v>1972.99</v>
      </c>
      <c r="AR30" s="1">
        <v>8815.1200000000008</v>
      </c>
      <c r="AS30">
        <v>983.32</v>
      </c>
      <c r="AT30">
        <v>516.89</v>
      </c>
      <c r="AU30" s="1">
        <v>14049.07</v>
      </c>
      <c r="AV30" s="1">
        <v>3082.36</v>
      </c>
      <c r="AW30">
        <v>0.2001</v>
      </c>
      <c r="AX30" s="1">
        <v>10569.04</v>
      </c>
      <c r="AY30">
        <v>0.68600000000000005</v>
      </c>
      <c r="AZ30" s="1">
        <v>1067.93</v>
      </c>
      <c r="BA30">
        <v>6.93E-2</v>
      </c>
      <c r="BB30">
        <v>687.9</v>
      </c>
      <c r="BC30">
        <v>4.4600000000000001E-2</v>
      </c>
      <c r="BD30" s="1">
        <v>15407.22</v>
      </c>
      <c r="BE30" s="1">
        <v>1621.38</v>
      </c>
      <c r="BF30">
        <v>0.1353</v>
      </c>
      <c r="BG30">
        <v>0.60289999999999999</v>
      </c>
      <c r="BH30">
        <v>0.221</v>
      </c>
      <c r="BI30">
        <v>0.12759999999999999</v>
      </c>
      <c r="BJ30">
        <v>3.2599999999999997E-2</v>
      </c>
      <c r="BK30">
        <v>1.5900000000000001E-2</v>
      </c>
    </row>
    <row r="31" spans="1:63" x14ac:dyDescent="0.25">
      <c r="A31" t="s">
        <v>32</v>
      </c>
      <c r="B31">
        <v>43554</v>
      </c>
      <c r="C31">
        <v>13.33</v>
      </c>
      <c r="D31">
        <v>239.97</v>
      </c>
      <c r="E31" s="1">
        <v>3199.6</v>
      </c>
      <c r="F31" s="1">
        <v>3156.11</v>
      </c>
      <c r="G31">
        <v>0.11119999999999999</v>
      </c>
      <c r="H31">
        <v>1.1999999999999999E-3</v>
      </c>
      <c r="I31">
        <v>5.3800000000000001E-2</v>
      </c>
      <c r="J31">
        <v>1E-3</v>
      </c>
      <c r="K31">
        <v>4.9399999999999999E-2</v>
      </c>
      <c r="L31">
        <v>0.73050000000000004</v>
      </c>
      <c r="M31">
        <v>5.2900000000000003E-2</v>
      </c>
      <c r="N31">
        <v>9.2600000000000002E-2</v>
      </c>
      <c r="O31">
        <v>3.3399999999999999E-2</v>
      </c>
      <c r="P31">
        <v>0.10829999999999999</v>
      </c>
      <c r="Q31" s="1">
        <v>80606.679999999993</v>
      </c>
      <c r="R31">
        <v>0.12939999999999999</v>
      </c>
      <c r="S31">
        <v>0.1767</v>
      </c>
      <c r="T31">
        <v>0.69389999999999996</v>
      </c>
      <c r="U31">
        <v>21.29</v>
      </c>
      <c r="V31" s="1">
        <v>101078.93</v>
      </c>
      <c r="W31">
        <v>149.05000000000001</v>
      </c>
      <c r="X31" s="1">
        <v>281241.28000000003</v>
      </c>
      <c r="Y31">
        <v>0.77839999999999998</v>
      </c>
      <c r="Z31">
        <v>0.19589999999999999</v>
      </c>
      <c r="AA31">
        <v>2.5700000000000001E-2</v>
      </c>
      <c r="AB31">
        <v>0.22159999999999999</v>
      </c>
      <c r="AC31">
        <v>281.24</v>
      </c>
      <c r="AD31" s="1">
        <v>12047.23</v>
      </c>
      <c r="AE31" s="1">
        <v>1132.1400000000001</v>
      </c>
      <c r="AF31" s="1">
        <v>279435.99</v>
      </c>
      <c r="AG31" t="s">
        <v>3</v>
      </c>
      <c r="AH31" s="1">
        <v>61838</v>
      </c>
      <c r="AI31" s="1">
        <v>135961.91</v>
      </c>
      <c r="AJ31">
        <v>92.18</v>
      </c>
      <c r="AK31">
        <v>43.15</v>
      </c>
      <c r="AL31">
        <v>56.38</v>
      </c>
      <c r="AM31">
        <v>4.93</v>
      </c>
      <c r="AN31" s="1">
        <v>2407.29</v>
      </c>
      <c r="AO31">
        <v>0.65629999999999999</v>
      </c>
      <c r="AP31" s="1">
        <v>1771.23</v>
      </c>
      <c r="AQ31" s="1">
        <v>2151.69</v>
      </c>
      <c r="AR31" s="1">
        <v>8892.31</v>
      </c>
      <c r="AS31" s="1">
        <v>1000.89</v>
      </c>
      <c r="AT31">
        <v>466.69</v>
      </c>
      <c r="AU31" s="1">
        <v>14282.81</v>
      </c>
      <c r="AV31" s="1">
        <v>3008.45</v>
      </c>
      <c r="AW31">
        <v>0.1903</v>
      </c>
      <c r="AX31" s="1">
        <v>11082</v>
      </c>
      <c r="AY31">
        <v>0.70089999999999997</v>
      </c>
      <c r="AZ31" s="1">
        <v>1033.8699999999999</v>
      </c>
      <c r="BA31">
        <v>6.54E-2</v>
      </c>
      <c r="BB31">
        <v>687.68</v>
      </c>
      <c r="BC31">
        <v>4.3499999999999997E-2</v>
      </c>
      <c r="BD31" s="1">
        <v>15811.99</v>
      </c>
      <c r="BE31" s="1">
        <v>1568.95</v>
      </c>
      <c r="BF31">
        <v>0.1331</v>
      </c>
      <c r="BG31">
        <v>0.6119</v>
      </c>
      <c r="BH31">
        <v>0.2235</v>
      </c>
      <c r="BI31">
        <v>0.1179</v>
      </c>
      <c r="BJ31">
        <v>3.1399999999999997E-2</v>
      </c>
      <c r="BK31">
        <v>1.55E-2</v>
      </c>
    </row>
    <row r="32" spans="1:63" x14ac:dyDescent="0.25">
      <c r="A32" t="s">
        <v>33</v>
      </c>
      <c r="B32">
        <v>46425</v>
      </c>
      <c r="C32">
        <v>113.1</v>
      </c>
      <c r="D32">
        <v>14.59</v>
      </c>
      <c r="E32" s="1">
        <v>1649.68</v>
      </c>
      <c r="F32" s="1">
        <v>1581.24</v>
      </c>
      <c r="G32">
        <v>1.8E-3</v>
      </c>
      <c r="H32">
        <v>5.0000000000000001E-4</v>
      </c>
      <c r="I32">
        <v>4.7999999999999996E-3</v>
      </c>
      <c r="J32">
        <v>5.0000000000000001E-4</v>
      </c>
      <c r="K32">
        <v>1.3599999999999999E-2</v>
      </c>
      <c r="L32">
        <v>0.95899999999999996</v>
      </c>
      <c r="M32">
        <v>1.9800000000000002E-2</v>
      </c>
      <c r="N32">
        <v>0.41770000000000002</v>
      </c>
      <c r="O32">
        <v>2.3E-3</v>
      </c>
      <c r="P32">
        <v>0.15609999999999999</v>
      </c>
      <c r="Q32" s="1">
        <v>58510.5</v>
      </c>
      <c r="R32">
        <v>0.17069999999999999</v>
      </c>
      <c r="S32">
        <v>0.2011</v>
      </c>
      <c r="T32">
        <v>0.62819999999999998</v>
      </c>
      <c r="U32">
        <v>13.81</v>
      </c>
      <c r="V32" s="1">
        <v>71154.490000000005</v>
      </c>
      <c r="W32">
        <v>114.07</v>
      </c>
      <c r="X32" s="1">
        <v>180005.75</v>
      </c>
      <c r="Y32">
        <v>0.68879999999999997</v>
      </c>
      <c r="Z32">
        <v>0.11070000000000001</v>
      </c>
      <c r="AA32">
        <v>0.20039999999999999</v>
      </c>
      <c r="AB32">
        <v>0.31119999999999998</v>
      </c>
      <c r="AC32">
        <v>180.01</v>
      </c>
      <c r="AD32" s="1">
        <v>4699.3999999999996</v>
      </c>
      <c r="AE32">
        <v>440.58</v>
      </c>
      <c r="AF32" s="1">
        <v>149053.81</v>
      </c>
      <c r="AG32" t="s">
        <v>3</v>
      </c>
      <c r="AH32" s="1">
        <v>34436</v>
      </c>
      <c r="AI32" s="1">
        <v>53154.239999999998</v>
      </c>
      <c r="AJ32">
        <v>33.68</v>
      </c>
      <c r="AK32">
        <v>23.9</v>
      </c>
      <c r="AL32">
        <v>25.76</v>
      </c>
      <c r="AM32">
        <v>4.54</v>
      </c>
      <c r="AN32" s="1">
        <v>1514.88</v>
      </c>
      <c r="AO32">
        <v>0.94550000000000001</v>
      </c>
      <c r="AP32" s="1">
        <v>1540.11</v>
      </c>
      <c r="AQ32" s="1">
        <v>2431.08</v>
      </c>
      <c r="AR32" s="1">
        <v>7154.28</v>
      </c>
      <c r="AS32">
        <v>663.07</v>
      </c>
      <c r="AT32">
        <v>297.5</v>
      </c>
      <c r="AU32" s="1">
        <v>12086.03</v>
      </c>
      <c r="AV32" s="1">
        <v>7588</v>
      </c>
      <c r="AW32">
        <v>0.51829999999999998</v>
      </c>
      <c r="AX32" s="1">
        <v>4277.3100000000004</v>
      </c>
      <c r="AY32">
        <v>0.29210000000000003</v>
      </c>
      <c r="AZ32" s="1">
        <v>1353.69</v>
      </c>
      <c r="BA32">
        <v>9.2499999999999999E-2</v>
      </c>
      <c r="BB32" s="1">
        <v>1422.26</v>
      </c>
      <c r="BC32">
        <v>9.7100000000000006E-2</v>
      </c>
      <c r="BD32" s="1">
        <v>14641.26</v>
      </c>
      <c r="BE32" s="1">
        <v>6682.21</v>
      </c>
      <c r="BF32">
        <v>2.0367999999999999</v>
      </c>
      <c r="BG32">
        <v>0.5514</v>
      </c>
      <c r="BH32">
        <v>0.24990000000000001</v>
      </c>
      <c r="BI32">
        <v>0.14580000000000001</v>
      </c>
      <c r="BJ32">
        <v>3.61E-2</v>
      </c>
      <c r="BK32">
        <v>1.6799999999999999E-2</v>
      </c>
    </row>
    <row r="33" spans="1:63" x14ac:dyDescent="0.25">
      <c r="A33" t="s">
        <v>34</v>
      </c>
      <c r="B33">
        <v>47241</v>
      </c>
      <c r="C33">
        <v>29.29</v>
      </c>
      <c r="D33">
        <v>228.27</v>
      </c>
      <c r="E33" s="1">
        <v>6685</v>
      </c>
      <c r="F33" s="1">
        <v>6479.49</v>
      </c>
      <c r="G33">
        <v>6.2100000000000002E-2</v>
      </c>
      <c r="H33">
        <v>8.9999999999999998E-4</v>
      </c>
      <c r="I33">
        <v>8.1100000000000005E-2</v>
      </c>
      <c r="J33">
        <v>1.1000000000000001E-3</v>
      </c>
      <c r="K33">
        <v>6.2E-2</v>
      </c>
      <c r="L33">
        <v>0.73960000000000004</v>
      </c>
      <c r="M33">
        <v>5.2999999999999999E-2</v>
      </c>
      <c r="N33">
        <v>0.1641</v>
      </c>
      <c r="O33">
        <v>4.1300000000000003E-2</v>
      </c>
      <c r="P33">
        <v>0.12920000000000001</v>
      </c>
      <c r="Q33" s="1">
        <v>77887.53</v>
      </c>
      <c r="R33">
        <v>0.15129999999999999</v>
      </c>
      <c r="S33">
        <v>0.18720000000000001</v>
      </c>
      <c r="T33">
        <v>0.66159999999999997</v>
      </c>
      <c r="U33">
        <v>39.19</v>
      </c>
      <c r="V33" s="1">
        <v>101102.43</v>
      </c>
      <c r="W33">
        <v>168.16</v>
      </c>
      <c r="X33" s="1">
        <v>242792.62</v>
      </c>
      <c r="Y33">
        <v>0.7702</v>
      </c>
      <c r="Z33">
        <v>0.19969999999999999</v>
      </c>
      <c r="AA33">
        <v>3.0099999999999998E-2</v>
      </c>
      <c r="AB33">
        <v>0.2298</v>
      </c>
      <c r="AC33">
        <v>242.79</v>
      </c>
      <c r="AD33" s="1">
        <v>10303.85</v>
      </c>
      <c r="AE33">
        <v>952.08</v>
      </c>
      <c r="AF33" s="1">
        <v>239101.61</v>
      </c>
      <c r="AG33" t="s">
        <v>3</v>
      </c>
      <c r="AH33" s="1">
        <v>52313</v>
      </c>
      <c r="AI33" s="1">
        <v>99112.65</v>
      </c>
      <c r="AJ33">
        <v>74.760000000000005</v>
      </c>
      <c r="AK33">
        <v>40.01</v>
      </c>
      <c r="AL33">
        <v>46.95</v>
      </c>
      <c r="AM33">
        <v>5.01</v>
      </c>
      <c r="AN33" s="1">
        <v>1398.1</v>
      </c>
      <c r="AO33">
        <v>0.73699999999999999</v>
      </c>
      <c r="AP33" s="1">
        <v>1543.71</v>
      </c>
      <c r="AQ33" s="1">
        <v>2059.64</v>
      </c>
      <c r="AR33" s="1">
        <v>8161.44</v>
      </c>
      <c r="AS33">
        <v>968.01</v>
      </c>
      <c r="AT33">
        <v>389.04</v>
      </c>
      <c r="AU33" s="1">
        <v>13121.84</v>
      </c>
      <c r="AV33" s="1">
        <v>3341.66</v>
      </c>
      <c r="AW33">
        <v>0.23280000000000001</v>
      </c>
      <c r="AX33" s="1">
        <v>9222.44</v>
      </c>
      <c r="AY33">
        <v>0.64259999999999995</v>
      </c>
      <c r="AZ33">
        <v>950.36</v>
      </c>
      <c r="BA33">
        <v>6.6199999999999995E-2</v>
      </c>
      <c r="BB33">
        <v>837.72</v>
      </c>
      <c r="BC33">
        <v>5.8400000000000001E-2</v>
      </c>
      <c r="BD33" s="1">
        <v>14352.18</v>
      </c>
      <c r="BE33" s="1">
        <v>1902.06</v>
      </c>
      <c r="BF33">
        <v>0.22559999999999999</v>
      </c>
      <c r="BG33">
        <v>0.61109999999999998</v>
      </c>
      <c r="BH33">
        <v>0.23769999999999999</v>
      </c>
      <c r="BI33">
        <v>0.1066</v>
      </c>
      <c r="BJ33">
        <v>2.9100000000000001E-2</v>
      </c>
      <c r="BK33">
        <v>1.55E-2</v>
      </c>
    </row>
    <row r="34" spans="1:63" x14ac:dyDescent="0.25">
      <c r="A34" t="s">
        <v>35</v>
      </c>
      <c r="B34">
        <v>43562</v>
      </c>
      <c r="C34">
        <v>19.239999999999998</v>
      </c>
      <c r="D34">
        <v>230.43</v>
      </c>
      <c r="E34" s="1">
        <v>4433.0600000000004</v>
      </c>
      <c r="F34" s="1">
        <v>3921.34</v>
      </c>
      <c r="G34">
        <v>2.8799999999999999E-2</v>
      </c>
      <c r="H34">
        <v>1.6999999999999999E-3</v>
      </c>
      <c r="I34">
        <v>0.3221</v>
      </c>
      <c r="J34">
        <v>1.1999999999999999E-3</v>
      </c>
      <c r="K34">
        <v>0.1139</v>
      </c>
      <c r="L34">
        <v>0.43559999999999999</v>
      </c>
      <c r="M34">
        <v>9.6699999999999994E-2</v>
      </c>
      <c r="N34">
        <v>0.63470000000000004</v>
      </c>
      <c r="O34">
        <v>6.1199999999999997E-2</v>
      </c>
      <c r="P34">
        <v>0.16800000000000001</v>
      </c>
      <c r="Q34" s="1">
        <v>68023.44</v>
      </c>
      <c r="R34">
        <v>0.22059999999999999</v>
      </c>
      <c r="S34">
        <v>0.21690000000000001</v>
      </c>
      <c r="T34">
        <v>0.5625</v>
      </c>
      <c r="U34">
        <v>30.95</v>
      </c>
      <c r="V34" s="1">
        <v>91964.59</v>
      </c>
      <c r="W34">
        <v>139.88</v>
      </c>
      <c r="X34" s="1">
        <v>142484.54</v>
      </c>
      <c r="Y34">
        <v>0.65939999999999999</v>
      </c>
      <c r="Z34">
        <v>0.28749999999999998</v>
      </c>
      <c r="AA34">
        <v>5.3100000000000001E-2</v>
      </c>
      <c r="AB34">
        <v>0.34060000000000001</v>
      </c>
      <c r="AC34">
        <v>142.47999999999999</v>
      </c>
      <c r="AD34" s="1">
        <v>5877.56</v>
      </c>
      <c r="AE34">
        <v>584.57000000000005</v>
      </c>
      <c r="AF34" s="1">
        <v>122143.1</v>
      </c>
      <c r="AG34" t="s">
        <v>3</v>
      </c>
      <c r="AH34" s="1">
        <v>32519</v>
      </c>
      <c r="AI34" s="1">
        <v>50340.61</v>
      </c>
      <c r="AJ34">
        <v>63.89</v>
      </c>
      <c r="AK34">
        <v>38.590000000000003</v>
      </c>
      <c r="AL34">
        <v>45.51</v>
      </c>
      <c r="AM34">
        <v>4.99</v>
      </c>
      <c r="AN34">
        <v>762.61</v>
      </c>
      <c r="AO34">
        <v>1.0241</v>
      </c>
      <c r="AP34" s="1">
        <v>1660.33</v>
      </c>
      <c r="AQ34" s="1">
        <v>2188.21</v>
      </c>
      <c r="AR34" s="1">
        <v>7968.99</v>
      </c>
      <c r="AS34">
        <v>951.36</v>
      </c>
      <c r="AT34">
        <v>508.41</v>
      </c>
      <c r="AU34" s="1">
        <v>13277.29</v>
      </c>
      <c r="AV34" s="1">
        <v>7036.53</v>
      </c>
      <c r="AW34">
        <v>0.45079999999999998</v>
      </c>
      <c r="AX34" s="1">
        <v>5810.37</v>
      </c>
      <c r="AY34">
        <v>0.37219999999999998</v>
      </c>
      <c r="AZ34">
        <v>953.83</v>
      </c>
      <c r="BA34">
        <v>6.1100000000000002E-2</v>
      </c>
      <c r="BB34" s="1">
        <v>1808.98</v>
      </c>
      <c r="BC34">
        <v>0.1159</v>
      </c>
      <c r="BD34" s="1">
        <v>15609.72</v>
      </c>
      <c r="BE34" s="1">
        <v>4565.58</v>
      </c>
      <c r="BF34">
        <v>1.3805000000000001</v>
      </c>
      <c r="BG34">
        <v>0.57730000000000004</v>
      </c>
      <c r="BH34">
        <v>0.2225</v>
      </c>
      <c r="BI34">
        <v>0.1532</v>
      </c>
      <c r="BJ34">
        <v>3.0800000000000001E-2</v>
      </c>
      <c r="BK34">
        <v>1.61E-2</v>
      </c>
    </row>
    <row r="35" spans="1:63" x14ac:dyDescent="0.25">
      <c r="A35" t="s">
        <v>36</v>
      </c>
      <c r="B35">
        <v>43570</v>
      </c>
      <c r="C35">
        <v>56.38</v>
      </c>
      <c r="D35">
        <v>24.63</v>
      </c>
      <c r="E35" s="1">
        <v>1388.86</v>
      </c>
      <c r="F35" s="1">
        <v>1320.06</v>
      </c>
      <c r="G35">
        <v>3.5999999999999999E-3</v>
      </c>
      <c r="H35">
        <v>5.0000000000000001E-4</v>
      </c>
      <c r="I35">
        <v>1.8599999999999998E-2</v>
      </c>
      <c r="J35">
        <v>5.9999999999999995E-4</v>
      </c>
      <c r="K35">
        <v>3.4200000000000001E-2</v>
      </c>
      <c r="L35">
        <v>0.89029999999999998</v>
      </c>
      <c r="M35">
        <v>5.21E-2</v>
      </c>
      <c r="N35">
        <v>0.505</v>
      </c>
      <c r="O35">
        <v>4.1000000000000003E-3</v>
      </c>
      <c r="P35">
        <v>0.17319999999999999</v>
      </c>
      <c r="Q35" s="1">
        <v>57599.22</v>
      </c>
      <c r="R35">
        <v>0.20799999999999999</v>
      </c>
      <c r="S35">
        <v>0.2203</v>
      </c>
      <c r="T35">
        <v>0.57169999999999999</v>
      </c>
      <c r="U35">
        <v>11.14</v>
      </c>
      <c r="V35" s="1">
        <v>74565.66</v>
      </c>
      <c r="W35">
        <v>120.44</v>
      </c>
      <c r="X35" s="1">
        <v>168224.43</v>
      </c>
      <c r="Y35">
        <v>0.69569999999999999</v>
      </c>
      <c r="Z35">
        <v>0.17630000000000001</v>
      </c>
      <c r="AA35">
        <v>0.12790000000000001</v>
      </c>
      <c r="AB35">
        <v>0.30430000000000001</v>
      </c>
      <c r="AC35">
        <v>168.22</v>
      </c>
      <c r="AD35" s="1">
        <v>4790.17</v>
      </c>
      <c r="AE35">
        <v>497.32</v>
      </c>
      <c r="AF35" s="1">
        <v>142559.53</v>
      </c>
      <c r="AG35" t="s">
        <v>3</v>
      </c>
      <c r="AH35" s="1">
        <v>32256</v>
      </c>
      <c r="AI35" s="1">
        <v>49990.13</v>
      </c>
      <c r="AJ35">
        <v>43.49</v>
      </c>
      <c r="AK35">
        <v>25.35</v>
      </c>
      <c r="AL35">
        <v>30.54</v>
      </c>
      <c r="AM35">
        <v>4.1900000000000004</v>
      </c>
      <c r="AN35" s="1">
        <v>1097.78</v>
      </c>
      <c r="AO35">
        <v>0.97519999999999996</v>
      </c>
      <c r="AP35" s="1">
        <v>1589.84</v>
      </c>
      <c r="AQ35" s="1">
        <v>2281.89</v>
      </c>
      <c r="AR35" s="1">
        <v>7219.89</v>
      </c>
      <c r="AS35">
        <v>816.41</v>
      </c>
      <c r="AT35">
        <v>362.09</v>
      </c>
      <c r="AU35" s="1">
        <v>12270.14</v>
      </c>
      <c r="AV35" s="1">
        <v>7510.91</v>
      </c>
      <c r="AW35">
        <v>0.49380000000000002</v>
      </c>
      <c r="AX35" s="1">
        <v>4581.78</v>
      </c>
      <c r="AY35">
        <v>0.30120000000000002</v>
      </c>
      <c r="AZ35" s="1">
        <v>1463.25</v>
      </c>
      <c r="BA35">
        <v>9.6199999999999994E-2</v>
      </c>
      <c r="BB35" s="1">
        <v>1655.33</v>
      </c>
      <c r="BC35">
        <v>0.10879999999999999</v>
      </c>
      <c r="BD35" s="1">
        <v>15211.27</v>
      </c>
      <c r="BE35" s="1">
        <v>6067.8</v>
      </c>
      <c r="BF35">
        <v>1.8815999999999999</v>
      </c>
      <c r="BG35">
        <v>0.53590000000000004</v>
      </c>
      <c r="BH35">
        <v>0.24129999999999999</v>
      </c>
      <c r="BI35">
        <v>0.16619999999999999</v>
      </c>
      <c r="BJ35">
        <v>3.6400000000000002E-2</v>
      </c>
      <c r="BK35">
        <v>2.0199999999999999E-2</v>
      </c>
    </row>
    <row r="36" spans="1:63" x14ac:dyDescent="0.25">
      <c r="A36" t="s">
        <v>37</v>
      </c>
      <c r="B36">
        <v>43588</v>
      </c>
      <c r="C36">
        <v>46.05</v>
      </c>
      <c r="D36">
        <v>52.4</v>
      </c>
      <c r="E36" s="1">
        <v>2413.06</v>
      </c>
      <c r="F36" s="1">
        <v>2216.48</v>
      </c>
      <c r="G36">
        <v>8.0000000000000002E-3</v>
      </c>
      <c r="H36">
        <v>8.0000000000000004E-4</v>
      </c>
      <c r="I36">
        <v>3.0499999999999999E-2</v>
      </c>
      <c r="J36">
        <v>8.0000000000000004E-4</v>
      </c>
      <c r="K36">
        <v>7.2499999999999995E-2</v>
      </c>
      <c r="L36">
        <v>0.82550000000000001</v>
      </c>
      <c r="M36">
        <v>6.2E-2</v>
      </c>
      <c r="N36">
        <v>0.46889999999999998</v>
      </c>
      <c r="O36">
        <v>2.06E-2</v>
      </c>
      <c r="P36">
        <v>0.1573</v>
      </c>
      <c r="Q36" s="1">
        <v>63795.1</v>
      </c>
      <c r="R36">
        <v>0.1802</v>
      </c>
      <c r="S36">
        <v>0.19089999999999999</v>
      </c>
      <c r="T36">
        <v>0.62880000000000003</v>
      </c>
      <c r="U36">
        <v>16.38</v>
      </c>
      <c r="V36" s="1">
        <v>82651.520000000004</v>
      </c>
      <c r="W36">
        <v>142.31</v>
      </c>
      <c r="X36" s="1">
        <v>158988.01999999999</v>
      </c>
      <c r="Y36">
        <v>0.72240000000000004</v>
      </c>
      <c r="Z36">
        <v>0.21029999999999999</v>
      </c>
      <c r="AA36">
        <v>6.7299999999999999E-2</v>
      </c>
      <c r="AB36">
        <v>0.27760000000000001</v>
      </c>
      <c r="AC36">
        <v>158.99</v>
      </c>
      <c r="AD36" s="1">
        <v>5123.66</v>
      </c>
      <c r="AE36">
        <v>541.94000000000005</v>
      </c>
      <c r="AF36" s="1">
        <v>149178.34</v>
      </c>
      <c r="AG36" t="s">
        <v>3</v>
      </c>
      <c r="AH36" s="1">
        <v>33525</v>
      </c>
      <c r="AI36" s="1">
        <v>53290.18</v>
      </c>
      <c r="AJ36">
        <v>49.7</v>
      </c>
      <c r="AK36">
        <v>29.68</v>
      </c>
      <c r="AL36">
        <v>35.869999999999997</v>
      </c>
      <c r="AM36">
        <v>4.32</v>
      </c>
      <c r="AN36" s="1">
        <v>1318.23</v>
      </c>
      <c r="AO36">
        <v>1.0043</v>
      </c>
      <c r="AP36" s="1">
        <v>1556.06</v>
      </c>
      <c r="AQ36" s="1">
        <v>2022.29</v>
      </c>
      <c r="AR36" s="1">
        <v>7395.99</v>
      </c>
      <c r="AS36">
        <v>760.21</v>
      </c>
      <c r="AT36">
        <v>342</v>
      </c>
      <c r="AU36" s="1">
        <v>12076.55</v>
      </c>
      <c r="AV36" s="1">
        <v>6459.93</v>
      </c>
      <c r="AW36">
        <v>0.46010000000000001</v>
      </c>
      <c r="AX36" s="1">
        <v>5067.6099999999997</v>
      </c>
      <c r="AY36">
        <v>0.36099999999999999</v>
      </c>
      <c r="AZ36" s="1">
        <v>1149.93</v>
      </c>
      <c r="BA36">
        <v>8.1900000000000001E-2</v>
      </c>
      <c r="BB36" s="1">
        <v>1361.97</v>
      </c>
      <c r="BC36">
        <v>9.7000000000000003E-2</v>
      </c>
      <c r="BD36" s="1">
        <v>14039.45</v>
      </c>
      <c r="BE36" s="1">
        <v>4640.28</v>
      </c>
      <c r="BF36">
        <v>1.3038000000000001</v>
      </c>
      <c r="BG36">
        <v>0.55989999999999995</v>
      </c>
      <c r="BH36">
        <v>0.23949999999999999</v>
      </c>
      <c r="BI36">
        <v>0.15740000000000001</v>
      </c>
      <c r="BJ36">
        <v>2.7400000000000001E-2</v>
      </c>
      <c r="BK36">
        <v>1.5900000000000001E-2</v>
      </c>
    </row>
    <row r="37" spans="1:63" x14ac:dyDescent="0.25">
      <c r="A37" t="s">
        <v>38</v>
      </c>
      <c r="B37">
        <v>43596</v>
      </c>
      <c r="C37">
        <v>97.05</v>
      </c>
      <c r="D37">
        <v>19.739999999999998</v>
      </c>
      <c r="E37" s="1">
        <v>1915.38</v>
      </c>
      <c r="F37" s="1">
        <v>1823.84</v>
      </c>
      <c r="G37">
        <v>5.7000000000000002E-3</v>
      </c>
      <c r="H37">
        <v>4.3E-3</v>
      </c>
      <c r="I37">
        <v>1.37E-2</v>
      </c>
      <c r="J37">
        <v>1.1999999999999999E-3</v>
      </c>
      <c r="K37">
        <v>4.5999999999999999E-2</v>
      </c>
      <c r="L37">
        <v>0.88959999999999995</v>
      </c>
      <c r="M37">
        <v>3.95E-2</v>
      </c>
      <c r="N37">
        <v>0.4143</v>
      </c>
      <c r="O37">
        <v>8.8999999999999999E-3</v>
      </c>
      <c r="P37">
        <v>0.14979999999999999</v>
      </c>
      <c r="Q37" s="1">
        <v>61700.639999999999</v>
      </c>
      <c r="R37">
        <v>0.16919999999999999</v>
      </c>
      <c r="S37">
        <v>0.21390000000000001</v>
      </c>
      <c r="T37">
        <v>0.6169</v>
      </c>
      <c r="U37">
        <v>13.81</v>
      </c>
      <c r="V37" s="1">
        <v>79320.039999999994</v>
      </c>
      <c r="W37">
        <v>134.91</v>
      </c>
      <c r="X37" s="1">
        <v>185564.23</v>
      </c>
      <c r="Y37">
        <v>0.74860000000000004</v>
      </c>
      <c r="Z37">
        <v>0.17430000000000001</v>
      </c>
      <c r="AA37">
        <v>7.7100000000000002E-2</v>
      </c>
      <c r="AB37">
        <v>0.25140000000000001</v>
      </c>
      <c r="AC37">
        <v>185.56</v>
      </c>
      <c r="AD37" s="1">
        <v>5289.82</v>
      </c>
      <c r="AE37">
        <v>570.35</v>
      </c>
      <c r="AF37" s="1">
        <v>166992.95999999999</v>
      </c>
      <c r="AG37" t="s">
        <v>3</v>
      </c>
      <c r="AH37" s="1">
        <v>34943</v>
      </c>
      <c r="AI37" s="1">
        <v>55425.72</v>
      </c>
      <c r="AJ37">
        <v>43.57</v>
      </c>
      <c r="AK37">
        <v>25.94</v>
      </c>
      <c r="AL37">
        <v>31.43</v>
      </c>
      <c r="AM37">
        <v>4.12</v>
      </c>
      <c r="AN37" s="1">
        <v>1366.73</v>
      </c>
      <c r="AO37">
        <v>1.1612</v>
      </c>
      <c r="AP37" s="1">
        <v>1524.89</v>
      </c>
      <c r="AQ37" s="1">
        <v>2188.16</v>
      </c>
      <c r="AR37" s="1">
        <v>7244.68</v>
      </c>
      <c r="AS37">
        <v>784.63</v>
      </c>
      <c r="AT37">
        <v>349.77</v>
      </c>
      <c r="AU37" s="1">
        <v>12092.14</v>
      </c>
      <c r="AV37" s="1">
        <v>5972.03</v>
      </c>
      <c r="AW37">
        <v>0.4163</v>
      </c>
      <c r="AX37" s="1">
        <v>5669.98</v>
      </c>
      <c r="AY37">
        <v>0.39529999999999998</v>
      </c>
      <c r="AZ37" s="1">
        <v>1269.43</v>
      </c>
      <c r="BA37">
        <v>8.8499999999999995E-2</v>
      </c>
      <c r="BB37" s="1">
        <v>1433.87</v>
      </c>
      <c r="BC37">
        <v>0.1</v>
      </c>
      <c r="BD37" s="1">
        <v>14345.31</v>
      </c>
      <c r="BE37" s="1">
        <v>4519.7299999999996</v>
      </c>
      <c r="BF37">
        <v>1.2033</v>
      </c>
      <c r="BG37">
        <v>0.56320000000000003</v>
      </c>
      <c r="BH37">
        <v>0.24329999999999999</v>
      </c>
      <c r="BI37">
        <v>0.14399999999999999</v>
      </c>
      <c r="BJ37">
        <v>3.09E-2</v>
      </c>
      <c r="BK37">
        <v>1.8700000000000001E-2</v>
      </c>
    </row>
    <row r="38" spans="1:63" x14ac:dyDescent="0.25">
      <c r="A38" t="s">
        <v>39</v>
      </c>
      <c r="B38">
        <v>43604</v>
      </c>
      <c r="C38">
        <v>34.520000000000003</v>
      </c>
      <c r="D38">
        <v>35.71</v>
      </c>
      <c r="E38" s="1">
        <v>1232.8800000000001</v>
      </c>
      <c r="F38" s="1">
        <v>1154.6300000000001</v>
      </c>
      <c r="G38">
        <v>4.4999999999999997E-3</v>
      </c>
      <c r="H38">
        <v>8.9999999999999998E-4</v>
      </c>
      <c r="I38">
        <v>1.9800000000000002E-2</v>
      </c>
      <c r="J38">
        <v>8.9999999999999998E-4</v>
      </c>
      <c r="K38">
        <v>3.3500000000000002E-2</v>
      </c>
      <c r="L38">
        <v>0.88429999999999997</v>
      </c>
      <c r="M38">
        <v>5.6099999999999997E-2</v>
      </c>
      <c r="N38">
        <v>0.50019999999999998</v>
      </c>
      <c r="O38">
        <v>2.5999999999999999E-3</v>
      </c>
      <c r="P38">
        <v>0.16700000000000001</v>
      </c>
      <c r="Q38" s="1">
        <v>56688.03</v>
      </c>
      <c r="R38">
        <v>0.22370000000000001</v>
      </c>
      <c r="S38">
        <v>0.21290000000000001</v>
      </c>
      <c r="T38">
        <v>0.56340000000000001</v>
      </c>
      <c r="U38">
        <v>10.9</v>
      </c>
      <c r="V38" s="1">
        <v>70569.119999999995</v>
      </c>
      <c r="W38">
        <v>109.24</v>
      </c>
      <c r="X38" s="1">
        <v>163672.15</v>
      </c>
      <c r="Y38">
        <v>0.71179999999999999</v>
      </c>
      <c r="Z38">
        <v>0.16719999999999999</v>
      </c>
      <c r="AA38">
        <v>0.121</v>
      </c>
      <c r="AB38">
        <v>0.28820000000000001</v>
      </c>
      <c r="AC38">
        <v>163.66999999999999</v>
      </c>
      <c r="AD38" s="1">
        <v>4753.34</v>
      </c>
      <c r="AE38">
        <v>518.83000000000004</v>
      </c>
      <c r="AF38" s="1">
        <v>138796.04999999999</v>
      </c>
      <c r="AG38" t="s">
        <v>3</v>
      </c>
      <c r="AH38" s="1">
        <v>31985</v>
      </c>
      <c r="AI38" s="1">
        <v>50153.34</v>
      </c>
      <c r="AJ38">
        <v>46.06</v>
      </c>
      <c r="AK38">
        <v>25.93</v>
      </c>
      <c r="AL38">
        <v>33.26</v>
      </c>
      <c r="AM38">
        <v>4.45</v>
      </c>
      <c r="AN38" s="1">
        <v>1206.1600000000001</v>
      </c>
      <c r="AO38">
        <v>0.93469999999999998</v>
      </c>
      <c r="AP38" s="1">
        <v>1639.76</v>
      </c>
      <c r="AQ38" s="1">
        <v>2232.4899999999998</v>
      </c>
      <c r="AR38" s="1">
        <v>7415.14</v>
      </c>
      <c r="AS38">
        <v>852.41</v>
      </c>
      <c r="AT38">
        <v>361.38</v>
      </c>
      <c r="AU38" s="1">
        <v>12501.19</v>
      </c>
      <c r="AV38" s="1">
        <v>7721.89</v>
      </c>
      <c r="AW38">
        <v>0.50739999999999996</v>
      </c>
      <c r="AX38" s="1">
        <v>4552.37</v>
      </c>
      <c r="AY38">
        <v>0.29909999999999998</v>
      </c>
      <c r="AZ38" s="1">
        <v>1373.48</v>
      </c>
      <c r="BA38">
        <v>9.0300000000000005E-2</v>
      </c>
      <c r="BB38" s="1">
        <v>1570.6</v>
      </c>
      <c r="BC38">
        <v>0.1032</v>
      </c>
      <c r="BD38" s="1">
        <v>15218.34</v>
      </c>
      <c r="BE38" s="1">
        <v>5958.5</v>
      </c>
      <c r="BF38">
        <v>1.8183</v>
      </c>
      <c r="BG38">
        <v>0.54610000000000003</v>
      </c>
      <c r="BH38">
        <v>0.23469999999999999</v>
      </c>
      <c r="BI38">
        <v>0.16309999999999999</v>
      </c>
      <c r="BJ38">
        <v>3.39E-2</v>
      </c>
      <c r="BK38">
        <v>2.2200000000000001E-2</v>
      </c>
    </row>
    <row r="39" spans="1:63" x14ac:dyDescent="0.25">
      <c r="A39" t="s">
        <v>40</v>
      </c>
      <c r="B39">
        <v>48074</v>
      </c>
      <c r="C39">
        <v>137.9</v>
      </c>
      <c r="D39">
        <v>10.34</v>
      </c>
      <c r="E39" s="1">
        <v>1426.28</v>
      </c>
      <c r="F39" s="1">
        <v>1414.39</v>
      </c>
      <c r="G39">
        <v>3.0000000000000001E-3</v>
      </c>
      <c r="H39">
        <v>1E-3</v>
      </c>
      <c r="I39">
        <v>6.1999999999999998E-3</v>
      </c>
      <c r="J39">
        <v>8.0000000000000004E-4</v>
      </c>
      <c r="K39">
        <v>2.4799999999999999E-2</v>
      </c>
      <c r="L39">
        <v>0.94040000000000001</v>
      </c>
      <c r="M39">
        <v>2.3800000000000002E-2</v>
      </c>
      <c r="N39">
        <v>0.28310000000000002</v>
      </c>
      <c r="O39">
        <v>1.9E-3</v>
      </c>
      <c r="P39">
        <v>0.1449</v>
      </c>
      <c r="Q39" s="1">
        <v>60078.62</v>
      </c>
      <c r="R39">
        <v>0.215</v>
      </c>
      <c r="S39">
        <v>0.19489999999999999</v>
      </c>
      <c r="T39">
        <v>0.59009999999999996</v>
      </c>
      <c r="U39">
        <v>13.48</v>
      </c>
      <c r="V39" s="1">
        <v>74607.960000000006</v>
      </c>
      <c r="W39">
        <v>101.92</v>
      </c>
      <c r="X39" s="1">
        <v>200411.51</v>
      </c>
      <c r="Y39">
        <v>0.77</v>
      </c>
      <c r="Z39">
        <v>6.5799999999999997E-2</v>
      </c>
      <c r="AA39">
        <v>0.16420000000000001</v>
      </c>
      <c r="AB39">
        <v>0.23</v>
      </c>
      <c r="AC39">
        <v>200.41</v>
      </c>
      <c r="AD39" s="1">
        <v>5221.05</v>
      </c>
      <c r="AE39">
        <v>501.79</v>
      </c>
      <c r="AF39" s="1">
        <v>184144.5</v>
      </c>
      <c r="AG39" t="s">
        <v>3</v>
      </c>
      <c r="AH39" s="1">
        <v>39002</v>
      </c>
      <c r="AI39" s="1">
        <v>60936.160000000003</v>
      </c>
      <c r="AJ39">
        <v>34.57</v>
      </c>
      <c r="AK39">
        <v>23.58</v>
      </c>
      <c r="AL39">
        <v>26.42</v>
      </c>
      <c r="AM39">
        <v>4.16</v>
      </c>
      <c r="AN39" s="1">
        <v>1606.33</v>
      </c>
      <c r="AO39">
        <v>1.1848000000000001</v>
      </c>
      <c r="AP39" s="1">
        <v>1583.05</v>
      </c>
      <c r="AQ39" s="1">
        <v>2316.4699999999998</v>
      </c>
      <c r="AR39" s="1">
        <v>7051.08</v>
      </c>
      <c r="AS39">
        <v>713.92</v>
      </c>
      <c r="AT39">
        <v>417.66</v>
      </c>
      <c r="AU39" s="1">
        <v>12082.18</v>
      </c>
      <c r="AV39" s="1">
        <v>6345.05</v>
      </c>
      <c r="AW39">
        <v>0.4456</v>
      </c>
      <c r="AX39" s="1">
        <v>5403.68</v>
      </c>
      <c r="AY39">
        <v>0.3795</v>
      </c>
      <c r="AZ39" s="1">
        <v>1371.04</v>
      </c>
      <c r="BA39">
        <v>9.6299999999999997E-2</v>
      </c>
      <c r="BB39" s="1">
        <v>1120.6300000000001</v>
      </c>
      <c r="BC39">
        <v>7.8700000000000006E-2</v>
      </c>
      <c r="BD39" s="1">
        <v>14240.41</v>
      </c>
      <c r="BE39" s="1">
        <v>5414.8</v>
      </c>
      <c r="BF39">
        <v>1.4430000000000001</v>
      </c>
      <c r="BG39">
        <v>0.55510000000000004</v>
      </c>
      <c r="BH39">
        <v>0.2495</v>
      </c>
      <c r="BI39">
        <v>0.1366</v>
      </c>
      <c r="BJ39">
        <v>3.6299999999999999E-2</v>
      </c>
      <c r="BK39">
        <v>2.2499999999999999E-2</v>
      </c>
    </row>
    <row r="40" spans="1:63" x14ac:dyDescent="0.25">
      <c r="A40" t="s">
        <v>41</v>
      </c>
      <c r="B40">
        <v>48926</v>
      </c>
      <c r="C40">
        <v>96.76</v>
      </c>
      <c r="D40">
        <v>15.2</v>
      </c>
      <c r="E40" s="1">
        <v>1470.49</v>
      </c>
      <c r="F40" s="1">
        <v>1429.81</v>
      </c>
      <c r="G40">
        <v>3.0999999999999999E-3</v>
      </c>
      <c r="H40">
        <v>2.9999999999999997E-4</v>
      </c>
      <c r="I40">
        <v>6.4000000000000003E-3</v>
      </c>
      <c r="J40">
        <v>8.9999999999999998E-4</v>
      </c>
      <c r="K40">
        <v>2.53E-2</v>
      </c>
      <c r="L40">
        <v>0.93689999999999996</v>
      </c>
      <c r="M40">
        <v>2.7099999999999999E-2</v>
      </c>
      <c r="N40">
        <v>0.28179999999999999</v>
      </c>
      <c r="O40">
        <v>2.2000000000000001E-3</v>
      </c>
      <c r="P40">
        <v>0.1424</v>
      </c>
      <c r="Q40" s="1">
        <v>60014.17</v>
      </c>
      <c r="R40">
        <v>0.19239999999999999</v>
      </c>
      <c r="S40">
        <v>0.20330000000000001</v>
      </c>
      <c r="T40">
        <v>0.60429999999999995</v>
      </c>
      <c r="U40">
        <v>12.95</v>
      </c>
      <c r="V40" s="1">
        <v>77471.28</v>
      </c>
      <c r="W40">
        <v>108.96</v>
      </c>
      <c r="X40" s="1">
        <v>216622.17</v>
      </c>
      <c r="Y40">
        <v>0.74809999999999999</v>
      </c>
      <c r="Z40">
        <v>7.7700000000000005E-2</v>
      </c>
      <c r="AA40">
        <v>0.1741</v>
      </c>
      <c r="AB40">
        <v>0.25190000000000001</v>
      </c>
      <c r="AC40">
        <v>216.62</v>
      </c>
      <c r="AD40" s="1">
        <v>6293.35</v>
      </c>
      <c r="AE40">
        <v>586.29</v>
      </c>
      <c r="AF40" s="1">
        <v>186730.61</v>
      </c>
      <c r="AG40" t="s">
        <v>3</v>
      </c>
      <c r="AH40" s="1">
        <v>38992</v>
      </c>
      <c r="AI40" s="1">
        <v>61076.7</v>
      </c>
      <c r="AJ40">
        <v>43.02</v>
      </c>
      <c r="AK40">
        <v>25.47</v>
      </c>
      <c r="AL40">
        <v>28.55</v>
      </c>
      <c r="AM40">
        <v>4.59</v>
      </c>
      <c r="AN40" s="1">
        <v>1763.17</v>
      </c>
      <c r="AO40">
        <v>1.1086</v>
      </c>
      <c r="AP40" s="1">
        <v>1659.76</v>
      </c>
      <c r="AQ40" s="1">
        <v>2319.62</v>
      </c>
      <c r="AR40" s="1">
        <v>7004.92</v>
      </c>
      <c r="AS40">
        <v>664.62</v>
      </c>
      <c r="AT40">
        <v>370.3</v>
      </c>
      <c r="AU40" s="1">
        <v>12019.21</v>
      </c>
      <c r="AV40" s="1">
        <v>5901.04</v>
      </c>
      <c r="AW40">
        <v>0.40539999999999998</v>
      </c>
      <c r="AX40" s="1">
        <v>6109.01</v>
      </c>
      <c r="AY40">
        <v>0.41970000000000002</v>
      </c>
      <c r="AZ40" s="1">
        <v>1418.89</v>
      </c>
      <c r="BA40">
        <v>9.7500000000000003E-2</v>
      </c>
      <c r="BB40" s="1">
        <v>1127.3800000000001</v>
      </c>
      <c r="BC40">
        <v>7.7399999999999997E-2</v>
      </c>
      <c r="BD40" s="1">
        <v>14556.31</v>
      </c>
      <c r="BE40" s="1">
        <v>4915.01</v>
      </c>
      <c r="BF40">
        <v>1.1331</v>
      </c>
      <c r="BG40">
        <v>0.55959999999999999</v>
      </c>
      <c r="BH40">
        <v>0.2404</v>
      </c>
      <c r="BI40">
        <v>0.14929999999999999</v>
      </c>
      <c r="BJ40">
        <v>3.5400000000000001E-2</v>
      </c>
      <c r="BK40">
        <v>1.52E-2</v>
      </c>
    </row>
    <row r="41" spans="1:63" x14ac:dyDescent="0.25">
      <c r="A41" t="s">
        <v>42</v>
      </c>
      <c r="B41">
        <v>43612</v>
      </c>
      <c r="C41">
        <v>28.38</v>
      </c>
      <c r="D41">
        <v>217.97</v>
      </c>
      <c r="E41" s="1">
        <v>6186.08</v>
      </c>
      <c r="F41" s="1">
        <v>5759.66</v>
      </c>
      <c r="G41">
        <v>2.7300000000000001E-2</v>
      </c>
      <c r="H41">
        <v>1E-3</v>
      </c>
      <c r="I41">
        <v>9.0800000000000006E-2</v>
      </c>
      <c r="J41">
        <v>1.1999999999999999E-3</v>
      </c>
      <c r="K41">
        <v>6.88E-2</v>
      </c>
      <c r="L41">
        <v>0.745</v>
      </c>
      <c r="M41">
        <v>6.5799999999999997E-2</v>
      </c>
      <c r="N41">
        <v>0.33929999999999999</v>
      </c>
      <c r="O41">
        <v>3.0200000000000001E-2</v>
      </c>
      <c r="P41">
        <v>0.154</v>
      </c>
      <c r="Q41" s="1">
        <v>71878.69</v>
      </c>
      <c r="R41">
        <v>0.15279999999999999</v>
      </c>
      <c r="S41">
        <v>0.1958</v>
      </c>
      <c r="T41">
        <v>0.65139999999999998</v>
      </c>
      <c r="U41">
        <v>36.14</v>
      </c>
      <c r="V41" s="1">
        <v>98176.24</v>
      </c>
      <c r="W41">
        <v>167.55</v>
      </c>
      <c r="X41" s="1">
        <v>195103.92</v>
      </c>
      <c r="Y41">
        <v>0.74039999999999995</v>
      </c>
      <c r="Z41">
        <v>0.21690000000000001</v>
      </c>
      <c r="AA41">
        <v>4.2700000000000002E-2</v>
      </c>
      <c r="AB41">
        <v>0.2596</v>
      </c>
      <c r="AC41">
        <v>195.1</v>
      </c>
      <c r="AD41" s="1">
        <v>8045.91</v>
      </c>
      <c r="AE41">
        <v>848.89</v>
      </c>
      <c r="AF41" s="1">
        <v>175678.13</v>
      </c>
      <c r="AG41" t="s">
        <v>3</v>
      </c>
      <c r="AH41" s="1">
        <v>38734</v>
      </c>
      <c r="AI41" s="1">
        <v>61292.28</v>
      </c>
      <c r="AJ41">
        <v>67.78</v>
      </c>
      <c r="AK41">
        <v>38.19</v>
      </c>
      <c r="AL41">
        <v>44.5</v>
      </c>
      <c r="AM41">
        <v>4.82</v>
      </c>
      <c r="AN41" s="1">
        <v>2644.78</v>
      </c>
      <c r="AO41">
        <v>0.94099999999999995</v>
      </c>
      <c r="AP41" s="1">
        <v>1583.34</v>
      </c>
      <c r="AQ41" s="1">
        <v>1988.81</v>
      </c>
      <c r="AR41" s="1">
        <v>7855.29</v>
      </c>
      <c r="AS41">
        <v>949.63</v>
      </c>
      <c r="AT41">
        <v>371.6</v>
      </c>
      <c r="AU41" s="1">
        <v>12748.67</v>
      </c>
      <c r="AV41" s="1">
        <v>4720.78</v>
      </c>
      <c r="AW41">
        <v>0.32850000000000001</v>
      </c>
      <c r="AX41" s="1">
        <v>7509.42</v>
      </c>
      <c r="AY41">
        <v>0.52259999999999995</v>
      </c>
      <c r="AZ41">
        <v>958.55</v>
      </c>
      <c r="BA41">
        <v>6.6699999999999995E-2</v>
      </c>
      <c r="BB41" s="1">
        <v>1180.44</v>
      </c>
      <c r="BC41">
        <v>8.2199999999999995E-2</v>
      </c>
      <c r="BD41" s="1">
        <v>14369.19</v>
      </c>
      <c r="BE41" s="1">
        <v>2880.15</v>
      </c>
      <c r="BF41">
        <v>0.53490000000000004</v>
      </c>
      <c r="BG41">
        <v>0.59209999999999996</v>
      </c>
      <c r="BH41">
        <v>0.24410000000000001</v>
      </c>
      <c r="BI41">
        <v>0.11700000000000001</v>
      </c>
      <c r="BJ41">
        <v>2.9600000000000001E-2</v>
      </c>
      <c r="BK41">
        <v>1.7299999999999999E-2</v>
      </c>
    </row>
    <row r="42" spans="1:63" x14ac:dyDescent="0.25">
      <c r="A42" t="s">
        <v>43</v>
      </c>
      <c r="B42">
        <v>47167</v>
      </c>
      <c r="C42">
        <v>85.48</v>
      </c>
      <c r="D42">
        <v>15.55</v>
      </c>
      <c r="E42" s="1">
        <v>1329.18</v>
      </c>
      <c r="F42" s="1">
        <v>1336.16</v>
      </c>
      <c r="G42">
        <v>3.0999999999999999E-3</v>
      </c>
      <c r="H42">
        <v>5.0000000000000001E-4</v>
      </c>
      <c r="I42">
        <v>5.7999999999999996E-3</v>
      </c>
      <c r="J42">
        <v>5.9999999999999995E-4</v>
      </c>
      <c r="K42">
        <v>2.1100000000000001E-2</v>
      </c>
      <c r="L42">
        <v>0.94720000000000004</v>
      </c>
      <c r="M42">
        <v>2.1700000000000001E-2</v>
      </c>
      <c r="N42">
        <v>0.2621</v>
      </c>
      <c r="O42">
        <v>2.7000000000000001E-3</v>
      </c>
      <c r="P42">
        <v>0.13930000000000001</v>
      </c>
      <c r="Q42" s="1">
        <v>59376.74</v>
      </c>
      <c r="R42">
        <v>0.16869999999999999</v>
      </c>
      <c r="S42">
        <v>0.1925</v>
      </c>
      <c r="T42">
        <v>0.63880000000000003</v>
      </c>
      <c r="U42">
        <v>11.38</v>
      </c>
      <c r="V42" s="1">
        <v>75745.52</v>
      </c>
      <c r="W42">
        <v>111.82</v>
      </c>
      <c r="X42" s="1">
        <v>206444.17</v>
      </c>
      <c r="Y42">
        <v>0.75080000000000002</v>
      </c>
      <c r="Z42">
        <v>8.1600000000000006E-2</v>
      </c>
      <c r="AA42">
        <v>0.16750000000000001</v>
      </c>
      <c r="AB42">
        <v>0.2492</v>
      </c>
      <c r="AC42">
        <v>206.44</v>
      </c>
      <c r="AD42" s="1">
        <v>6027.36</v>
      </c>
      <c r="AE42">
        <v>576.77</v>
      </c>
      <c r="AF42" s="1">
        <v>171025.84</v>
      </c>
      <c r="AG42" t="s">
        <v>3</v>
      </c>
      <c r="AH42" s="1">
        <v>36914</v>
      </c>
      <c r="AI42" s="1">
        <v>60800.18</v>
      </c>
      <c r="AJ42">
        <v>43.62</v>
      </c>
      <c r="AK42">
        <v>25.51</v>
      </c>
      <c r="AL42">
        <v>29.75</v>
      </c>
      <c r="AM42">
        <v>4.72</v>
      </c>
      <c r="AN42" s="1">
        <v>1455.41</v>
      </c>
      <c r="AO42">
        <v>1.103</v>
      </c>
      <c r="AP42" s="1">
        <v>1514.5</v>
      </c>
      <c r="AQ42" s="1">
        <v>2214.15</v>
      </c>
      <c r="AR42" s="1">
        <v>7077.12</v>
      </c>
      <c r="AS42">
        <v>693.64</v>
      </c>
      <c r="AT42">
        <v>353.51</v>
      </c>
      <c r="AU42" s="1">
        <v>11852.93</v>
      </c>
      <c r="AV42" s="1">
        <v>5951.13</v>
      </c>
      <c r="AW42">
        <v>0.42</v>
      </c>
      <c r="AX42" s="1">
        <v>5649.91</v>
      </c>
      <c r="AY42">
        <v>0.39879999999999999</v>
      </c>
      <c r="AZ42" s="1">
        <v>1521.35</v>
      </c>
      <c r="BA42">
        <v>0.1074</v>
      </c>
      <c r="BB42" s="1">
        <v>1045.8599999999999</v>
      </c>
      <c r="BC42">
        <v>7.3800000000000004E-2</v>
      </c>
      <c r="BD42" s="1">
        <v>14168.24</v>
      </c>
      <c r="BE42" s="1">
        <v>5381.53</v>
      </c>
      <c r="BF42">
        <v>1.2811999999999999</v>
      </c>
      <c r="BG42">
        <v>0.55610000000000004</v>
      </c>
      <c r="BH42">
        <v>0.25230000000000002</v>
      </c>
      <c r="BI42">
        <v>0.1419</v>
      </c>
      <c r="BJ42">
        <v>3.1199999999999999E-2</v>
      </c>
      <c r="BK42">
        <v>1.84E-2</v>
      </c>
    </row>
    <row r="43" spans="1:63" x14ac:dyDescent="0.25">
      <c r="A43" t="s">
        <v>44</v>
      </c>
      <c r="B43">
        <v>46854</v>
      </c>
      <c r="C43">
        <v>79.709999999999994</v>
      </c>
      <c r="D43">
        <v>11.98</v>
      </c>
      <c r="E43">
        <v>954.65</v>
      </c>
      <c r="F43">
        <v>915.54</v>
      </c>
      <c r="G43">
        <v>1.1999999999999999E-3</v>
      </c>
      <c r="H43">
        <v>1E-4</v>
      </c>
      <c r="I43">
        <v>5.0000000000000001E-3</v>
      </c>
      <c r="J43">
        <v>8.0000000000000004E-4</v>
      </c>
      <c r="K43">
        <v>1.35E-2</v>
      </c>
      <c r="L43">
        <v>0.95930000000000004</v>
      </c>
      <c r="M43">
        <v>0.02</v>
      </c>
      <c r="N43">
        <v>0.39219999999999999</v>
      </c>
      <c r="O43">
        <v>1.1999999999999999E-3</v>
      </c>
      <c r="P43">
        <v>0.1477</v>
      </c>
      <c r="Q43" s="1">
        <v>57306.12</v>
      </c>
      <c r="R43">
        <v>0.20699999999999999</v>
      </c>
      <c r="S43">
        <v>0.2031</v>
      </c>
      <c r="T43">
        <v>0.58989999999999998</v>
      </c>
      <c r="U43">
        <v>9.2899999999999991</v>
      </c>
      <c r="V43" s="1">
        <v>73794.490000000005</v>
      </c>
      <c r="W43">
        <v>99.06</v>
      </c>
      <c r="X43" s="1">
        <v>199307.99</v>
      </c>
      <c r="Y43">
        <v>0.70320000000000005</v>
      </c>
      <c r="Z43">
        <v>5.67E-2</v>
      </c>
      <c r="AA43">
        <v>0.24010000000000001</v>
      </c>
      <c r="AB43">
        <v>0.29680000000000001</v>
      </c>
      <c r="AC43">
        <v>199.31</v>
      </c>
      <c r="AD43" s="1">
        <v>5790.4</v>
      </c>
      <c r="AE43">
        <v>517.26</v>
      </c>
      <c r="AF43" s="1">
        <v>159334.1</v>
      </c>
      <c r="AG43" t="s">
        <v>3</v>
      </c>
      <c r="AH43" s="1">
        <v>36191</v>
      </c>
      <c r="AI43" s="1">
        <v>53878.6</v>
      </c>
      <c r="AJ43">
        <v>36.89</v>
      </c>
      <c r="AK43">
        <v>24.62</v>
      </c>
      <c r="AL43">
        <v>27.04</v>
      </c>
      <c r="AM43">
        <v>4.2699999999999996</v>
      </c>
      <c r="AN43" s="1">
        <v>1716.62</v>
      </c>
      <c r="AO43">
        <v>1.1839</v>
      </c>
      <c r="AP43" s="1">
        <v>1832.31</v>
      </c>
      <c r="AQ43" s="1">
        <v>2578.5300000000002</v>
      </c>
      <c r="AR43" s="1">
        <v>7671.04</v>
      </c>
      <c r="AS43">
        <v>726.78</v>
      </c>
      <c r="AT43">
        <v>423.28</v>
      </c>
      <c r="AU43" s="1">
        <v>13231.93</v>
      </c>
      <c r="AV43" s="1">
        <v>8046.27</v>
      </c>
      <c r="AW43">
        <v>0.48270000000000002</v>
      </c>
      <c r="AX43" s="1">
        <v>5512.71</v>
      </c>
      <c r="AY43">
        <v>0.33069999999999999</v>
      </c>
      <c r="AZ43" s="1">
        <v>1535.21</v>
      </c>
      <c r="BA43">
        <v>9.2100000000000001E-2</v>
      </c>
      <c r="BB43" s="1">
        <v>1576.65</v>
      </c>
      <c r="BC43">
        <v>9.4600000000000004E-2</v>
      </c>
      <c r="BD43" s="1">
        <v>16670.849999999999</v>
      </c>
      <c r="BE43" s="1">
        <v>6746.17</v>
      </c>
      <c r="BF43">
        <v>2.0024999999999999</v>
      </c>
      <c r="BG43">
        <v>0.52939999999999998</v>
      </c>
      <c r="BH43">
        <v>0.24379999999999999</v>
      </c>
      <c r="BI43">
        <v>0.16500000000000001</v>
      </c>
      <c r="BJ43">
        <v>3.6600000000000001E-2</v>
      </c>
      <c r="BK43">
        <v>2.52E-2</v>
      </c>
    </row>
    <row r="44" spans="1:63" x14ac:dyDescent="0.25">
      <c r="A44" t="s">
        <v>45</v>
      </c>
      <c r="B44">
        <v>48611</v>
      </c>
      <c r="C44">
        <v>78.760000000000005</v>
      </c>
      <c r="D44">
        <v>22.13</v>
      </c>
      <c r="E44" s="1">
        <v>1743.04</v>
      </c>
      <c r="F44" s="1">
        <v>1665.33</v>
      </c>
      <c r="G44">
        <v>5.1999999999999998E-3</v>
      </c>
      <c r="H44">
        <v>1E-4</v>
      </c>
      <c r="I44">
        <v>9.7999999999999997E-3</v>
      </c>
      <c r="J44">
        <v>8.9999999999999998E-4</v>
      </c>
      <c r="K44">
        <v>3.1099999999999999E-2</v>
      </c>
      <c r="L44">
        <v>0.92390000000000005</v>
      </c>
      <c r="M44">
        <v>2.9100000000000001E-2</v>
      </c>
      <c r="N44">
        <v>0.2049</v>
      </c>
      <c r="O44">
        <v>1.1599999999999999E-2</v>
      </c>
      <c r="P44">
        <v>0.1231</v>
      </c>
      <c r="Q44" s="1">
        <v>64296.56</v>
      </c>
      <c r="R44">
        <v>0.1593</v>
      </c>
      <c r="S44">
        <v>0.19350000000000001</v>
      </c>
      <c r="T44">
        <v>0.6472</v>
      </c>
      <c r="U44">
        <v>11.9</v>
      </c>
      <c r="V44" s="1">
        <v>87464.39</v>
      </c>
      <c r="W44">
        <v>140.63</v>
      </c>
      <c r="X44" s="1">
        <v>237020.31</v>
      </c>
      <c r="Y44">
        <v>0.83540000000000003</v>
      </c>
      <c r="Z44">
        <v>7.6999999999999999E-2</v>
      </c>
      <c r="AA44">
        <v>8.7599999999999997E-2</v>
      </c>
      <c r="AB44">
        <v>0.1646</v>
      </c>
      <c r="AC44">
        <v>237.02</v>
      </c>
      <c r="AD44" s="1">
        <v>6840.49</v>
      </c>
      <c r="AE44">
        <v>693.89</v>
      </c>
      <c r="AF44" s="1">
        <v>212583.24</v>
      </c>
      <c r="AG44" t="s">
        <v>3</v>
      </c>
      <c r="AH44" s="1">
        <v>43237</v>
      </c>
      <c r="AI44" s="1">
        <v>78084.72</v>
      </c>
      <c r="AJ44">
        <v>46.3</v>
      </c>
      <c r="AK44">
        <v>26.53</v>
      </c>
      <c r="AL44">
        <v>29.49</v>
      </c>
      <c r="AM44">
        <v>4.42</v>
      </c>
      <c r="AN44" s="1">
        <v>1890.29</v>
      </c>
      <c r="AO44">
        <v>0.96350000000000002</v>
      </c>
      <c r="AP44" s="1">
        <v>1575.86</v>
      </c>
      <c r="AQ44" s="1">
        <v>2306.17</v>
      </c>
      <c r="AR44" s="1">
        <v>7038.8</v>
      </c>
      <c r="AS44">
        <v>761.89</v>
      </c>
      <c r="AT44">
        <v>327.63</v>
      </c>
      <c r="AU44" s="1">
        <v>12010.34</v>
      </c>
      <c r="AV44" s="1">
        <v>4740.29</v>
      </c>
      <c r="AW44">
        <v>0.34150000000000003</v>
      </c>
      <c r="AX44" s="1">
        <v>7023.42</v>
      </c>
      <c r="AY44">
        <v>0.50600000000000001</v>
      </c>
      <c r="AZ44" s="1">
        <v>1249.31</v>
      </c>
      <c r="BA44">
        <v>0.09</v>
      </c>
      <c r="BB44">
        <v>868.37</v>
      </c>
      <c r="BC44">
        <v>6.2600000000000003E-2</v>
      </c>
      <c r="BD44" s="1">
        <v>13881.39</v>
      </c>
      <c r="BE44" s="1">
        <v>3337.14</v>
      </c>
      <c r="BF44">
        <v>0.5605</v>
      </c>
      <c r="BG44">
        <v>0.56430000000000002</v>
      </c>
      <c r="BH44">
        <v>0.23569999999999999</v>
      </c>
      <c r="BI44">
        <v>0.14710000000000001</v>
      </c>
      <c r="BJ44">
        <v>3.3700000000000001E-2</v>
      </c>
      <c r="BK44">
        <v>1.9300000000000001E-2</v>
      </c>
    </row>
    <row r="45" spans="1:63" x14ac:dyDescent="0.25">
      <c r="A45" t="s">
        <v>46</v>
      </c>
      <c r="B45">
        <v>46318</v>
      </c>
      <c r="C45">
        <v>70.86</v>
      </c>
      <c r="D45">
        <v>20.2</v>
      </c>
      <c r="E45" s="1">
        <v>1431.55</v>
      </c>
      <c r="F45" s="1">
        <v>1366.19</v>
      </c>
      <c r="G45">
        <v>2.2000000000000001E-3</v>
      </c>
      <c r="H45">
        <v>5.0000000000000001E-4</v>
      </c>
      <c r="I45">
        <v>7.4999999999999997E-3</v>
      </c>
      <c r="J45">
        <v>1E-3</v>
      </c>
      <c r="K45">
        <v>1.8499999999999999E-2</v>
      </c>
      <c r="L45">
        <v>0.94269999999999998</v>
      </c>
      <c r="M45">
        <v>2.75E-2</v>
      </c>
      <c r="N45">
        <v>0.38790000000000002</v>
      </c>
      <c r="O45">
        <v>2.8999999999999998E-3</v>
      </c>
      <c r="P45">
        <v>0.14810000000000001</v>
      </c>
      <c r="Q45" s="1">
        <v>57922.17</v>
      </c>
      <c r="R45">
        <v>0.1903</v>
      </c>
      <c r="S45">
        <v>0.19059999999999999</v>
      </c>
      <c r="T45">
        <v>0.61909999999999998</v>
      </c>
      <c r="U45">
        <v>11.24</v>
      </c>
      <c r="V45" s="1">
        <v>79757.19</v>
      </c>
      <c r="W45">
        <v>121.78</v>
      </c>
      <c r="X45" s="1">
        <v>193662.96</v>
      </c>
      <c r="Y45">
        <v>0.71230000000000004</v>
      </c>
      <c r="Z45">
        <v>0.1285</v>
      </c>
      <c r="AA45">
        <v>0.15920000000000001</v>
      </c>
      <c r="AB45">
        <v>0.28770000000000001</v>
      </c>
      <c r="AC45">
        <v>193.66</v>
      </c>
      <c r="AD45" s="1">
        <v>5561.12</v>
      </c>
      <c r="AE45">
        <v>535.84</v>
      </c>
      <c r="AF45" s="1">
        <v>154209.09</v>
      </c>
      <c r="AG45" t="s">
        <v>3</v>
      </c>
      <c r="AH45" s="1">
        <v>35662</v>
      </c>
      <c r="AI45" s="1">
        <v>56955.94</v>
      </c>
      <c r="AJ45">
        <v>43.13</v>
      </c>
      <c r="AK45">
        <v>25.47</v>
      </c>
      <c r="AL45">
        <v>29.52</v>
      </c>
      <c r="AM45">
        <v>4.49</v>
      </c>
      <c r="AN45" s="1">
        <v>1215.99</v>
      </c>
      <c r="AO45">
        <v>0.92179999999999995</v>
      </c>
      <c r="AP45" s="1">
        <v>1586.3</v>
      </c>
      <c r="AQ45" s="1">
        <v>2370.7199999999998</v>
      </c>
      <c r="AR45" s="1">
        <v>7093.32</v>
      </c>
      <c r="AS45">
        <v>697.54</v>
      </c>
      <c r="AT45">
        <v>387.62</v>
      </c>
      <c r="AU45" s="1">
        <v>12135.51</v>
      </c>
      <c r="AV45" s="1">
        <v>6866.38</v>
      </c>
      <c r="AW45">
        <v>0.47210000000000002</v>
      </c>
      <c r="AX45" s="1">
        <v>4987.79</v>
      </c>
      <c r="AY45">
        <v>0.34289999999999998</v>
      </c>
      <c r="AZ45" s="1">
        <v>1368.5</v>
      </c>
      <c r="BA45">
        <v>9.4100000000000003E-2</v>
      </c>
      <c r="BB45" s="1">
        <v>1323.08</v>
      </c>
      <c r="BC45">
        <v>9.0999999999999998E-2</v>
      </c>
      <c r="BD45" s="1">
        <v>14545.75</v>
      </c>
      <c r="BE45" s="1">
        <v>5844.26</v>
      </c>
      <c r="BF45">
        <v>1.4947999999999999</v>
      </c>
      <c r="BG45">
        <v>0.5383</v>
      </c>
      <c r="BH45">
        <v>0.24929999999999999</v>
      </c>
      <c r="BI45">
        <v>0.161</v>
      </c>
      <c r="BJ45">
        <v>3.2099999999999997E-2</v>
      </c>
      <c r="BK45">
        <v>1.9400000000000001E-2</v>
      </c>
    </row>
    <row r="46" spans="1:63" x14ac:dyDescent="0.25">
      <c r="A46" t="s">
        <v>47</v>
      </c>
      <c r="B46">
        <v>43620</v>
      </c>
      <c r="C46">
        <v>13.81</v>
      </c>
      <c r="D46">
        <v>258.5</v>
      </c>
      <c r="E46" s="1">
        <v>3569.69</v>
      </c>
      <c r="F46" s="1">
        <v>3514.36</v>
      </c>
      <c r="G46">
        <v>0.1017</v>
      </c>
      <c r="H46">
        <v>1E-3</v>
      </c>
      <c r="I46">
        <v>5.16E-2</v>
      </c>
      <c r="J46">
        <v>8.0000000000000004E-4</v>
      </c>
      <c r="K46">
        <v>4.19E-2</v>
      </c>
      <c r="L46">
        <v>0.75049999999999994</v>
      </c>
      <c r="M46">
        <v>5.2499999999999998E-2</v>
      </c>
      <c r="N46">
        <v>8.48E-2</v>
      </c>
      <c r="O46">
        <v>2.87E-2</v>
      </c>
      <c r="P46">
        <v>0.115</v>
      </c>
      <c r="Q46" s="1">
        <v>81403.94</v>
      </c>
      <c r="R46">
        <v>0.13550000000000001</v>
      </c>
      <c r="S46">
        <v>0.17380000000000001</v>
      </c>
      <c r="T46">
        <v>0.69069999999999998</v>
      </c>
      <c r="U46">
        <v>23.71</v>
      </c>
      <c r="V46" s="1">
        <v>100715.59</v>
      </c>
      <c r="W46">
        <v>149.36000000000001</v>
      </c>
      <c r="X46" s="1">
        <v>283408.03000000003</v>
      </c>
      <c r="Y46">
        <v>0.81040000000000001</v>
      </c>
      <c r="Z46">
        <v>0.1615</v>
      </c>
      <c r="AA46">
        <v>2.81E-2</v>
      </c>
      <c r="AB46">
        <v>0.18959999999999999</v>
      </c>
      <c r="AC46">
        <v>283.41000000000003</v>
      </c>
      <c r="AD46" s="1">
        <v>12039.33</v>
      </c>
      <c r="AE46" s="1">
        <v>1171.9100000000001</v>
      </c>
      <c r="AF46" s="1">
        <v>287824.45</v>
      </c>
      <c r="AG46" t="s">
        <v>3</v>
      </c>
      <c r="AH46" s="1">
        <v>65194</v>
      </c>
      <c r="AI46" s="1">
        <v>150440.28</v>
      </c>
      <c r="AJ46">
        <v>94.28</v>
      </c>
      <c r="AK46">
        <v>42.88</v>
      </c>
      <c r="AL46">
        <v>57.29</v>
      </c>
      <c r="AM46">
        <v>4.97</v>
      </c>
      <c r="AN46" s="1">
        <v>3644.56</v>
      </c>
      <c r="AO46">
        <v>0.61119999999999997</v>
      </c>
      <c r="AP46" s="1">
        <v>1801.12</v>
      </c>
      <c r="AQ46" s="1">
        <v>2090.58</v>
      </c>
      <c r="AR46" s="1">
        <v>9041.74</v>
      </c>
      <c r="AS46" s="1">
        <v>1041.49</v>
      </c>
      <c r="AT46">
        <v>521.46</v>
      </c>
      <c r="AU46" s="1">
        <v>14496.38</v>
      </c>
      <c r="AV46" s="1">
        <v>3124.23</v>
      </c>
      <c r="AW46">
        <v>0.19639999999999999</v>
      </c>
      <c r="AX46" s="1">
        <v>10975.57</v>
      </c>
      <c r="AY46">
        <v>0.68989999999999996</v>
      </c>
      <c r="AZ46" s="1">
        <v>1121.46</v>
      </c>
      <c r="BA46">
        <v>7.0499999999999993E-2</v>
      </c>
      <c r="BB46">
        <v>686.98</v>
      </c>
      <c r="BC46">
        <v>4.3200000000000002E-2</v>
      </c>
      <c r="BD46" s="1">
        <v>15908.25</v>
      </c>
      <c r="BE46" s="1">
        <v>1661.1</v>
      </c>
      <c r="BF46">
        <v>0.13150000000000001</v>
      </c>
      <c r="BG46">
        <v>0.60950000000000004</v>
      </c>
      <c r="BH46">
        <v>0.2213</v>
      </c>
      <c r="BI46">
        <v>0.1221</v>
      </c>
      <c r="BJ46">
        <v>3.1199999999999999E-2</v>
      </c>
      <c r="BK46">
        <v>1.5800000000000002E-2</v>
      </c>
    </row>
    <row r="47" spans="1:63" x14ac:dyDescent="0.25">
      <c r="A47" t="s">
        <v>48</v>
      </c>
      <c r="B47">
        <v>46748</v>
      </c>
      <c r="C47">
        <v>71.81</v>
      </c>
      <c r="D47">
        <v>40.93</v>
      </c>
      <c r="E47" s="1">
        <v>2939.21</v>
      </c>
      <c r="F47" s="1">
        <v>2784.47</v>
      </c>
      <c r="G47">
        <v>2.5000000000000001E-2</v>
      </c>
      <c r="H47">
        <v>5.9999999999999995E-4</v>
      </c>
      <c r="I47">
        <v>1.95E-2</v>
      </c>
      <c r="J47">
        <v>1.1999999999999999E-3</v>
      </c>
      <c r="K47">
        <v>3.3099999999999997E-2</v>
      </c>
      <c r="L47">
        <v>0.88519999999999999</v>
      </c>
      <c r="M47">
        <v>3.5499999999999997E-2</v>
      </c>
      <c r="N47">
        <v>0.1467</v>
      </c>
      <c r="O47">
        <v>1.4999999999999999E-2</v>
      </c>
      <c r="P47">
        <v>0.1171</v>
      </c>
      <c r="Q47" s="1">
        <v>69385.33</v>
      </c>
      <c r="R47">
        <v>0.15840000000000001</v>
      </c>
      <c r="S47">
        <v>0.1933</v>
      </c>
      <c r="T47">
        <v>0.64829999999999999</v>
      </c>
      <c r="U47">
        <v>16.62</v>
      </c>
      <c r="V47" s="1">
        <v>94374.78</v>
      </c>
      <c r="W47">
        <v>172.82</v>
      </c>
      <c r="X47" s="1">
        <v>255170.19</v>
      </c>
      <c r="Y47">
        <v>0.83819999999999995</v>
      </c>
      <c r="Z47">
        <v>0.1071</v>
      </c>
      <c r="AA47">
        <v>5.4699999999999999E-2</v>
      </c>
      <c r="AB47">
        <v>0.1618</v>
      </c>
      <c r="AC47">
        <v>255.17</v>
      </c>
      <c r="AD47" s="1">
        <v>8169.75</v>
      </c>
      <c r="AE47">
        <v>872.69</v>
      </c>
      <c r="AF47" s="1">
        <v>234099.53</v>
      </c>
      <c r="AG47" t="s">
        <v>3</v>
      </c>
      <c r="AH47" s="1">
        <v>48870</v>
      </c>
      <c r="AI47" s="1">
        <v>100151</v>
      </c>
      <c r="AJ47">
        <v>54.5</v>
      </c>
      <c r="AK47">
        <v>29.71</v>
      </c>
      <c r="AL47">
        <v>34.01</v>
      </c>
      <c r="AM47">
        <v>4.42</v>
      </c>
      <c r="AN47" s="1">
        <v>2001.99</v>
      </c>
      <c r="AO47">
        <v>0.78110000000000002</v>
      </c>
      <c r="AP47" s="1">
        <v>1500.5</v>
      </c>
      <c r="AQ47" s="1">
        <v>2130.9499999999998</v>
      </c>
      <c r="AR47" s="1">
        <v>7082.8</v>
      </c>
      <c r="AS47">
        <v>724.53</v>
      </c>
      <c r="AT47">
        <v>403.03</v>
      </c>
      <c r="AU47" s="1">
        <v>11841.81</v>
      </c>
      <c r="AV47" s="1">
        <v>3627.71</v>
      </c>
      <c r="AW47">
        <v>0.27439999999999998</v>
      </c>
      <c r="AX47" s="1">
        <v>7899.62</v>
      </c>
      <c r="AY47">
        <v>0.59750000000000003</v>
      </c>
      <c r="AZ47">
        <v>917.83</v>
      </c>
      <c r="BA47">
        <v>6.9400000000000003E-2</v>
      </c>
      <c r="BB47">
        <v>774.98</v>
      </c>
      <c r="BC47">
        <v>5.8599999999999999E-2</v>
      </c>
      <c r="BD47" s="1">
        <v>13220.14</v>
      </c>
      <c r="BE47" s="1">
        <v>2131.5500000000002</v>
      </c>
      <c r="BF47">
        <v>0.26079999999999998</v>
      </c>
      <c r="BG47">
        <v>0.5887</v>
      </c>
      <c r="BH47">
        <v>0.2382</v>
      </c>
      <c r="BI47">
        <v>0.12509999999999999</v>
      </c>
      <c r="BJ47">
        <v>3.04E-2</v>
      </c>
      <c r="BK47">
        <v>1.77E-2</v>
      </c>
    </row>
    <row r="48" spans="1:63" x14ac:dyDescent="0.25">
      <c r="A48" t="s">
        <v>49</v>
      </c>
      <c r="B48">
        <v>48462</v>
      </c>
      <c r="C48">
        <v>93.71</v>
      </c>
      <c r="D48">
        <v>11.89</v>
      </c>
      <c r="E48" s="1">
        <v>1113.8800000000001</v>
      </c>
      <c r="F48" s="1">
        <v>1076.3599999999999</v>
      </c>
      <c r="G48">
        <v>1.6999999999999999E-3</v>
      </c>
      <c r="H48">
        <v>1.1999999999999999E-3</v>
      </c>
      <c r="I48">
        <v>5.0000000000000001E-3</v>
      </c>
      <c r="J48">
        <v>1.1000000000000001E-3</v>
      </c>
      <c r="K48">
        <v>1.5699999999999999E-2</v>
      </c>
      <c r="L48">
        <v>0.95379999999999998</v>
      </c>
      <c r="M48">
        <v>2.1499999999999998E-2</v>
      </c>
      <c r="N48">
        <v>0.33989999999999998</v>
      </c>
      <c r="O48">
        <v>2E-3</v>
      </c>
      <c r="P48">
        <v>0.14760000000000001</v>
      </c>
      <c r="Q48" s="1">
        <v>57793.83</v>
      </c>
      <c r="R48">
        <v>0.19989999999999999</v>
      </c>
      <c r="S48">
        <v>0.19739999999999999</v>
      </c>
      <c r="T48">
        <v>0.60270000000000001</v>
      </c>
      <c r="U48">
        <v>10.24</v>
      </c>
      <c r="V48" s="1">
        <v>68773.820000000007</v>
      </c>
      <c r="W48">
        <v>104.96</v>
      </c>
      <c r="X48" s="1">
        <v>196235.97</v>
      </c>
      <c r="Y48">
        <v>0.74580000000000002</v>
      </c>
      <c r="Z48">
        <v>5.9900000000000002E-2</v>
      </c>
      <c r="AA48">
        <v>0.1943</v>
      </c>
      <c r="AB48">
        <v>0.25419999999999998</v>
      </c>
      <c r="AC48">
        <v>196.24</v>
      </c>
      <c r="AD48" s="1">
        <v>5549.3</v>
      </c>
      <c r="AE48">
        <v>518.4</v>
      </c>
      <c r="AF48" s="1">
        <v>161972.53</v>
      </c>
      <c r="AG48" t="s">
        <v>3</v>
      </c>
      <c r="AH48" s="1">
        <v>37000</v>
      </c>
      <c r="AI48" s="1">
        <v>56193.81</v>
      </c>
      <c r="AJ48">
        <v>36.43</v>
      </c>
      <c r="AK48">
        <v>24.94</v>
      </c>
      <c r="AL48">
        <v>27.29</v>
      </c>
      <c r="AM48">
        <v>4.1500000000000004</v>
      </c>
      <c r="AN48" s="1">
        <v>1471.82</v>
      </c>
      <c r="AO48">
        <v>1.2005999999999999</v>
      </c>
      <c r="AP48" s="1">
        <v>1585.74</v>
      </c>
      <c r="AQ48" s="1">
        <v>2398.44</v>
      </c>
      <c r="AR48" s="1">
        <v>7196.75</v>
      </c>
      <c r="AS48">
        <v>807.07</v>
      </c>
      <c r="AT48">
        <v>396.91</v>
      </c>
      <c r="AU48" s="1">
        <v>12384.92</v>
      </c>
      <c r="AV48" s="1">
        <v>7341.37</v>
      </c>
      <c r="AW48">
        <v>0.4798</v>
      </c>
      <c r="AX48" s="1">
        <v>5300.55</v>
      </c>
      <c r="AY48">
        <v>0.34639999999999999</v>
      </c>
      <c r="AZ48" s="1">
        <v>1353.67</v>
      </c>
      <c r="BA48">
        <v>8.8499999999999995E-2</v>
      </c>
      <c r="BB48" s="1">
        <v>1305.45</v>
      </c>
      <c r="BC48">
        <v>8.5300000000000001E-2</v>
      </c>
      <c r="BD48" s="1">
        <v>15301.05</v>
      </c>
      <c r="BE48" s="1">
        <v>6204.04</v>
      </c>
      <c r="BF48">
        <v>1.7750999999999999</v>
      </c>
      <c r="BG48">
        <v>0.53769999999999996</v>
      </c>
      <c r="BH48">
        <v>0.24199999999999999</v>
      </c>
      <c r="BI48">
        <v>0.16239999999999999</v>
      </c>
      <c r="BJ48">
        <v>3.5700000000000003E-2</v>
      </c>
      <c r="BK48">
        <v>2.23E-2</v>
      </c>
    </row>
    <row r="49" spans="1:63" x14ac:dyDescent="0.25">
      <c r="A49" t="s">
        <v>50</v>
      </c>
      <c r="B49">
        <v>46383</v>
      </c>
      <c r="C49">
        <v>83.14</v>
      </c>
      <c r="D49">
        <v>16.7</v>
      </c>
      <c r="E49" s="1">
        <v>1388.6</v>
      </c>
      <c r="F49" s="1">
        <v>1328.73</v>
      </c>
      <c r="G49">
        <v>2.5999999999999999E-3</v>
      </c>
      <c r="H49">
        <v>4.0000000000000002E-4</v>
      </c>
      <c r="I49">
        <v>7.0000000000000001E-3</v>
      </c>
      <c r="J49">
        <v>1.1999999999999999E-3</v>
      </c>
      <c r="K49">
        <v>1.6299999999999999E-2</v>
      </c>
      <c r="L49">
        <v>0.94350000000000001</v>
      </c>
      <c r="M49">
        <v>2.8899999999999999E-2</v>
      </c>
      <c r="N49">
        <v>0.42370000000000002</v>
      </c>
      <c r="O49">
        <v>1.6000000000000001E-3</v>
      </c>
      <c r="P49">
        <v>0.15490000000000001</v>
      </c>
      <c r="Q49" s="1">
        <v>57522.04</v>
      </c>
      <c r="R49">
        <v>0.1797</v>
      </c>
      <c r="S49">
        <v>0.2334</v>
      </c>
      <c r="T49">
        <v>0.58689999999999998</v>
      </c>
      <c r="U49">
        <v>10.52</v>
      </c>
      <c r="V49" s="1">
        <v>79906.759999999995</v>
      </c>
      <c r="W49">
        <v>126.1</v>
      </c>
      <c r="X49" s="1">
        <v>183020.34</v>
      </c>
      <c r="Y49">
        <v>0.71640000000000004</v>
      </c>
      <c r="Z49">
        <v>0.14480000000000001</v>
      </c>
      <c r="AA49">
        <v>0.1389</v>
      </c>
      <c r="AB49">
        <v>0.28360000000000002</v>
      </c>
      <c r="AC49">
        <v>183.02</v>
      </c>
      <c r="AD49" s="1">
        <v>4978.88</v>
      </c>
      <c r="AE49">
        <v>498.03</v>
      </c>
      <c r="AF49" s="1">
        <v>151980.56</v>
      </c>
      <c r="AG49" t="s">
        <v>3</v>
      </c>
      <c r="AH49" s="1">
        <v>34410</v>
      </c>
      <c r="AI49" s="1">
        <v>54699.61</v>
      </c>
      <c r="AJ49">
        <v>39.07</v>
      </c>
      <c r="AK49">
        <v>24.58</v>
      </c>
      <c r="AL49">
        <v>27.97</v>
      </c>
      <c r="AM49">
        <v>4.01</v>
      </c>
      <c r="AN49">
        <v>634.64</v>
      </c>
      <c r="AO49">
        <v>0.89180000000000004</v>
      </c>
      <c r="AP49" s="1">
        <v>1544.49</v>
      </c>
      <c r="AQ49" s="1">
        <v>2256.17</v>
      </c>
      <c r="AR49" s="1">
        <v>6932.84</v>
      </c>
      <c r="AS49">
        <v>719.28</v>
      </c>
      <c r="AT49">
        <v>344.47</v>
      </c>
      <c r="AU49" s="1">
        <v>11797.25</v>
      </c>
      <c r="AV49" s="1">
        <v>7088.01</v>
      </c>
      <c r="AW49">
        <v>0.4985</v>
      </c>
      <c r="AX49" s="1">
        <v>4368.93</v>
      </c>
      <c r="AY49">
        <v>0.30730000000000002</v>
      </c>
      <c r="AZ49" s="1">
        <v>1446.6</v>
      </c>
      <c r="BA49">
        <v>0.1017</v>
      </c>
      <c r="BB49" s="1">
        <v>1314.47</v>
      </c>
      <c r="BC49">
        <v>9.2499999999999999E-2</v>
      </c>
      <c r="BD49" s="1">
        <v>14218.01</v>
      </c>
      <c r="BE49" s="1">
        <v>6056.92</v>
      </c>
      <c r="BF49">
        <v>1.7292000000000001</v>
      </c>
      <c r="BG49">
        <v>0.53939999999999999</v>
      </c>
      <c r="BH49">
        <v>0.24729999999999999</v>
      </c>
      <c r="BI49">
        <v>0.15759999999999999</v>
      </c>
      <c r="BJ49">
        <v>3.3300000000000003E-2</v>
      </c>
      <c r="BK49">
        <v>2.24E-2</v>
      </c>
    </row>
    <row r="50" spans="1:63" x14ac:dyDescent="0.25">
      <c r="A50" t="s">
        <v>51</v>
      </c>
      <c r="B50">
        <v>46862</v>
      </c>
      <c r="C50">
        <v>83.05</v>
      </c>
      <c r="D50">
        <v>22.96</v>
      </c>
      <c r="E50" s="1">
        <v>1906.52</v>
      </c>
      <c r="F50" s="1">
        <v>1841.59</v>
      </c>
      <c r="G50">
        <v>7.4000000000000003E-3</v>
      </c>
      <c r="H50">
        <v>2.9999999999999997E-4</v>
      </c>
      <c r="I50">
        <v>9.1999999999999998E-3</v>
      </c>
      <c r="J50">
        <v>8.9999999999999998E-4</v>
      </c>
      <c r="K50">
        <v>3.3000000000000002E-2</v>
      </c>
      <c r="L50">
        <v>0.91969999999999996</v>
      </c>
      <c r="M50">
        <v>2.9499999999999998E-2</v>
      </c>
      <c r="N50">
        <v>0.1754</v>
      </c>
      <c r="O50">
        <v>1.2200000000000001E-2</v>
      </c>
      <c r="P50">
        <v>0.1158</v>
      </c>
      <c r="Q50" s="1">
        <v>66517.27</v>
      </c>
      <c r="R50">
        <v>0.13439999999999999</v>
      </c>
      <c r="S50">
        <v>0.1875</v>
      </c>
      <c r="T50">
        <v>0.67820000000000003</v>
      </c>
      <c r="U50">
        <v>12.38</v>
      </c>
      <c r="V50" s="1">
        <v>88220.7</v>
      </c>
      <c r="W50">
        <v>148.44999999999999</v>
      </c>
      <c r="X50" s="1">
        <v>253154.98</v>
      </c>
      <c r="Y50">
        <v>0.83640000000000003</v>
      </c>
      <c r="Z50">
        <v>7.6300000000000007E-2</v>
      </c>
      <c r="AA50">
        <v>8.7300000000000003E-2</v>
      </c>
      <c r="AB50">
        <v>0.1636</v>
      </c>
      <c r="AC50">
        <v>253.15</v>
      </c>
      <c r="AD50" s="1">
        <v>7305.65</v>
      </c>
      <c r="AE50">
        <v>748.04</v>
      </c>
      <c r="AF50" s="1">
        <v>223030.76</v>
      </c>
      <c r="AG50" t="s">
        <v>3</v>
      </c>
      <c r="AH50" s="1">
        <v>44399</v>
      </c>
      <c r="AI50" s="1">
        <v>86684</v>
      </c>
      <c r="AJ50">
        <v>46.34</v>
      </c>
      <c r="AK50">
        <v>26.56</v>
      </c>
      <c r="AL50">
        <v>29.54</v>
      </c>
      <c r="AM50">
        <v>4.37</v>
      </c>
      <c r="AN50" s="1">
        <v>1944.45</v>
      </c>
      <c r="AO50">
        <v>0.9335</v>
      </c>
      <c r="AP50" s="1">
        <v>1540.02</v>
      </c>
      <c r="AQ50" s="1">
        <v>2195.34</v>
      </c>
      <c r="AR50" s="1">
        <v>7006.85</v>
      </c>
      <c r="AS50">
        <v>737.37</v>
      </c>
      <c r="AT50">
        <v>302.2</v>
      </c>
      <c r="AU50" s="1">
        <v>11781.77</v>
      </c>
      <c r="AV50" s="1">
        <v>4147.03</v>
      </c>
      <c r="AW50">
        <v>0.308</v>
      </c>
      <c r="AX50" s="1">
        <v>7374.63</v>
      </c>
      <c r="AY50">
        <v>0.54769999999999996</v>
      </c>
      <c r="AZ50" s="1">
        <v>1152.26</v>
      </c>
      <c r="BA50">
        <v>8.5599999999999996E-2</v>
      </c>
      <c r="BB50">
        <v>790.57</v>
      </c>
      <c r="BC50">
        <v>5.8700000000000002E-2</v>
      </c>
      <c r="BD50" s="1">
        <v>13464.5</v>
      </c>
      <c r="BE50" s="1">
        <v>2826.64</v>
      </c>
      <c r="BF50">
        <v>0.42709999999999998</v>
      </c>
      <c r="BG50">
        <v>0.57350000000000001</v>
      </c>
      <c r="BH50">
        <v>0.23630000000000001</v>
      </c>
      <c r="BI50">
        <v>0.13919999999999999</v>
      </c>
      <c r="BJ50">
        <v>3.2300000000000002E-2</v>
      </c>
      <c r="BK50">
        <v>1.8700000000000001E-2</v>
      </c>
    </row>
    <row r="51" spans="1:63" x14ac:dyDescent="0.25">
      <c r="A51" t="s">
        <v>52</v>
      </c>
      <c r="B51">
        <v>49593</v>
      </c>
      <c r="C51">
        <v>110.33</v>
      </c>
      <c r="D51">
        <v>7.83</v>
      </c>
      <c r="E51">
        <v>864.35</v>
      </c>
      <c r="F51">
        <v>853.74</v>
      </c>
      <c r="G51">
        <v>1.1999999999999999E-3</v>
      </c>
      <c r="H51">
        <v>2.0000000000000001E-4</v>
      </c>
      <c r="I51">
        <v>3.0000000000000001E-3</v>
      </c>
      <c r="J51">
        <v>8.0000000000000004E-4</v>
      </c>
      <c r="K51">
        <v>9.7999999999999997E-3</v>
      </c>
      <c r="L51">
        <v>0.97170000000000001</v>
      </c>
      <c r="M51">
        <v>1.35E-2</v>
      </c>
      <c r="N51">
        <v>0.39589999999999997</v>
      </c>
      <c r="O51">
        <v>5.9999999999999995E-4</v>
      </c>
      <c r="P51">
        <v>0.15440000000000001</v>
      </c>
      <c r="Q51" s="1">
        <v>56776.47</v>
      </c>
      <c r="R51">
        <v>0.2223</v>
      </c>
      <c r="S51">
        <v>0.1918</v>
      </c>
      <c r="T51">
        <v>0.58589999999999998</v>
      </c>
      <c r="U51">
        <v>7.81</v>
      </c>
      <c r="V51" s="1">
        <v>78680.100000000006</v>
      </c>
      <c r="W51">
        <v>105.32</v>
      </c>
      <c r="X51" s="1">
        <v>252942.21</v>
      </c>
      <c r="Y51">
        <v>0.54259999999999997</v>
      </c>
      <c r="Z51">
        <v>7.6700000000000004E-2</v>
      </c>
      <c r="AA51">
        <v>0.38069999999999998</v>
      </c>
      <c r="AB51">
        <v>0.45739999999999997</v>
      </c>
      <c r="AC51">
        <v>252.94</v>
      </c>
      <c r="AD51" s="1">
        <v>7466.64</v>
      </c>
      <c r="AE51">
        <v>470.82</v>
      </c>
      <c r="AF51" s="1">
        <v>201295.04</v>
      </c>
      <c r="AG51" t="s">
        <v>3</v>
      </c>
      <c r="AH51" s="1">
        <v>35124</v>
      </c>
      <c r="AI51" s="1">
        <v>55550.85</v>
      </c>
      <c r="AJ51">
        <v>35.68</v>
      </c>
      <c r="AK51">
        <v>23.33</v>
      </c>
      <c r="AL51">
        <v>26.07</v>
      </c>
      <c r="AM51">
        <v>4.49</v>
      </c>
      <c r="AN51" s="1">
        <v>1995.4</v>
      </c>
      <c r="AO51">
        <v>1.173</v>
      </c>
      <c r="AP51" s="1">
        <v>1963.24</v>
      </c>
      <c r="AQ51" s="1">
        <v>2814.32</v>
      </c>
      <c r="AR51" s="1">
        <v>7605.12</v>
      </c>
      <c r="AS51">
        <v>734.34</v>
      </c>
      <c r="AT51">
        <v>420.15</v>
      </c>
      <c r="AU51" s="1">
        <v>13537.18</v>
      </c>
      <c r="AV51" s="1">
        <v>7513.36</v>
      </c>
      <c r="AW51">
        <v>0.43120000000000003</v>
      </c>
      <c r="AX51" s="1">
        <v>6754.23</v>
      </c>
      <c r="AY51">
        <v>0.3876</v>
      </c>
      <c r="AZ51" s="1">
        <v>1708.63</v>
      </c>
      <c r="BA51">
        <v>9.8100000000000007E-2</v>
      </c>
      <c r="BB51" s="1">
        <v>1447.51</v>
      </c>
      <c r="BC51">
        <v>8.3099999999999993E-2</v>
      </c>
      <c r="BD51" s="1">
        <v>17423.740000000002</v>
      </c>
      <c r="BE51" s="1">
        <v>6586.14</v>
      </c>
      <c r="BF51">
        <v>1.9778</v>
      </c>
      <c r="BG51">
        <v>0.52339999999999998</v>
      </c>
      <c r="BH51">
        <v>0.24629999999999999</v>
      </c>
      <c r="BI51">
        <v>0.16170000000000001</v>
      </c>
      <c r="BJ51">
        <v>3.8699999999999998E-2</v>
      </c>
      <c r="BK51">
        <v>2.9899999999999999E-2</v>
      </c>
    </row>
    <row r="52" spans="1:63" x14ac:dyDescent="0.25">
      <c r="A52" t="s">
        <v>53</v>
      </c>
      <c r="B52">
        <v>50096</v>
      </c>
      <c r="C52">
        <v>78</v>
      </c>
      <c r="D52">
        <v>7.97</v>
      </c>
      <c r="E52">
        <v>621.30999999999995</v>
      </c>
      <c r="F52">
        <v>589.49</v>
      </c>
      <c r="G52">
        <v>2.7000000000000001E-3</v>
      </c>
      <c r="H52">
        <v>5.9999999999999995E-4</v>
      </c>
      <c r="I52">
        <v>6.4999999999999997E-3</v>
      </c>
      <c r="J52">
        <v>8.0000000000000004E-4</v>
      </c>
      <c r="K52">
        <v>3.2500000000000001E-2</v>
      </c>
      <c r="L52">
        <v>0.92559999999999998</v>
      </c>
      <c r="M52">
        <v>3.1199999999999999E-2</v>
      </c>
      <c r="N52">
        <v>0.45779999999999998</v>
      </c>
      <c r="O52">
        <v>9.5999999999999992E-3</v>
      </c>
      <c r="P52">
        <v>0.16669999999999999</v>
      </c>
      <c r="Q52" s="1">
        <v>55215.25</v>
      </c>
      <c r="R52">
        <v>0.2152</v>
      </c>
      <c r="S52">
        <v>0.23130000000000001</v>
      </c>
      <c r="T52">
        <v>0.55359999999999998</v>
      </c>
      <c r="U52">
        <v>7.3</v>
      </c>
      <c r="V52" s="1">
        <v>67404.45</v>
      </c>
      <c r="W52">
        <v>81.64</v>
      </c>
      <c r="X52" s="1">
        <v>212667.54</v>
      </c>
      <c r="Y52">
        <v>0.73619999999999997</v>
      </c>
      <c r="Z52">
        <v>8.3900000000000002E-2</v>
      </c>
      <c r="AA52">
        <v>0.1799</v>
      </c>
      <c r="AB52">
        <v>0.26379999999999998</v>
      </c>
      <c r="AC52">
        <v>212.67</v>
      </c>
      <c r="AD52" s="1">
        <v>6469.08</v>
      </c>
      <c r="AE52">
        <v>594.19000000000005</v>
      </c>
      <c r="AF52" s="1">
        <v>176885</v>
      </c>
      <c r="AG52" t="s">
        <v>3</v>
      </c>
      <c r="AH52" s="1">
        <v>32030</v>
      </c>
      <c r="AI52" s="1">
        <v>49926.62</v>
      </c>
      <c r="AJ52">
        <v>41.97</v>
      </c>
      <c r="AK52">
        <v>26.42</v>
      </c>
      <c r="AL52">
        <v>29.9</v>
      </c>
      <c r="AM52">
        <v>4.5999999999999996</v>
      </c>
      <c r="AN52" s="1">
        <v>1720.4</v>
      </c>
      <c r="AO52">
        <v>1.5318000000000001</v>
      </c>
      <c r="AP52" s="1">
        <v>2080.4699999999998</v>
      </c>
      <c r="AQ52" s="1">
        <v>2925.44</v>
      </c>
      <c r="AR52" s="1">
        <v>8012.8</v>
      </c>
      <c r="AS52">
        <v>754.46</v>
      </c>
      <c r="AT52">
        <v>308.75</v>
      </c>
      <c r="AU52" s="1">
        <v>14081.93</v>
      </c>
      <c r="AV52" s="1">
        <v>8679.91</v>
      </c>
      <c r="AW52">
        <v>0.47949999999999998</v>
      </c>
      <c r="AX52" s="1">
        <v>6044.38</v>
      </c>
      <c r="AY52">
        <v>0.33389999999999997</v>
      </c>
      <c r="AZ52" s="1">
        <v>1631.57</v>
      </c>
      <c r="BA52">
        <v>9.01E-2</v>
      </c>
      <c r="BB52" s="1">
        <v>1744.63</v>
      </c>
      <c r="BC52">
        <v>9.64E-2</v>
      </c>
      <c r="BD52" s="1">
        <v>18100.5</v>
      </c>
      <c r="BE52" s="1">
        <v>6763.87</v>
      </c>
      <c r="BF52">
        <v>2.1465999999999998</v>
      </c>
      <c r="BG52">
        <v>0.52500000000000002</v>
      </c>
      <c r="BH52">
        <v>0.24229999999999999</v>
      </c>
      <c r="BI52">
        <v>0.17560000000000001</v>
      </c>
      <c r="BJ52">
        <v>3.3799999999999997E-2</v>
      </c>
      <c r="BK52">
        <v>2.3199999999999998E-2</v>
      </c>
    </row>
    <row r="53" spans="1:63" x14ac:dyDescent="0.25">
      <c r="A53" t="s">
        <v>54</v>
      </c>
      <c r="B53">
        <v>45211</v>
      </c>
      <c r="C53">
        <v>49.76</v>
      </c>
      <c r="D53">
        <v>28.77</v>
      </c>
      <c r="E53" s="1">
        <v>1431.7</v>
      </c>
      <c r="F53" s="1">
        <v>1392.12</v>
      </c>
      <c r="G53">
        <v>7.9000000000000008E-3</v>
      </c>
      <c r="H53">
        <v>1.6000000000000001E-3</v>
      </c>
      <c r="I53">
        <v>9.1000000000000004E-3</v>
      </c>
      <c r="J53">
        <v>8.9999999999999998E-4</v>
      </c>
      <c r="K53">
        <v>3.6499999999999998E-2</v>
      </c>
      <c r="L53">
        <v>0.91539999999999999</v>
      </c>
      <c r="M53">
        <v>2.87E-2</v>
      </c>
      <c r="N53">
        <v>0.19289999999999999</v>
      </c>
      <c r="O53">
        <v>8.6E-3</v>
      </c>
      <c r="P53">
        <v>0.11799999999999999</v>
      </c>
      <c r="Q53" s="1">
        <v>62479.93</v>
      </c>
      <c r="R53">
        <v>0.16289999999999999</v>
      </c>
      <c r="S53">
        <v>0.18240000000000001</v>
      </c>
      <c r="T53">
        <v>0.65480000000000005</v>
      </c>
      <c r="U53">
        <v>9.7100000000000009</v>
      </c>
      <c r="V53" s="1">
        <v>85405.56</v>
      </c>
      <c r="W53">
        <v>143.58000000000001</v>
      </c>
      <c r="X53" s="1">
        <v>214455.58</v>
      </c>
      <c r="Y53">
        <v>0.77990000000000004</v>
      </c>
      <c r="Z53">
        <v>0.14180000000000001</v>
      </c>
      <c r="AA53">
        <v>7.8299999999999995E-2</v>
      </c>
      <c r="AB53">
        <v>0.22009999999999999</v>
      </c>
      <c r="AC53">
        <v>214.46</v>
      </c>
      <c r="AD53" s="1">
        <v>6379.87</v>
      </c>
      <c r="AE53">
        <v>655.33000000000004</v>
      </c>
      <c r="AF53" s="1">
        <v>188379.33</v>
      </c>
      <c r="AG53" t="s">
        <v>3</v>
      </c>
      <c r="AH53" s="1">
        <v>41080</v>
      </c>
      <c r="AI53" s="1">
        <v>71957.02</v>
      </c>
      <c r="AJ53">
        <v>45.63</v>
      </c>
      <c r="AK53">
        <v>26.61</v>
      </c>
      <c r="AL53">
        <v>31.29</v>
      </c>
      <c r="AM53">
        <v>4.7699999999999996</v>
      </c>
      <c r="AN53" s="1">
        <v>1990.57</v>
      </c>
      <c r="AO53">
        <v>0.99060000000000004</v>
      </c>
      <c r="AP53" s="1">
        <v>1459.03</v>
      </c>
      <c r="AQ53" s="1">
        <v>2068.2199999999998</v>
      </c>
      <c r="AR53" s="1">
        <v>6923.13</v>
      </c>
      <c r="AS53">
        <v>700.47</v>
      </c>
      <c r="AT53">
        <v>353.2</v>
      </c>
      <c r="AU53" s="1">
        <v>11504.03</v>
      </c>
      <c r="AV53" s="1">
        <v>4684.1000000000004</v>
      </c>
      <c r="AW53">
        <v>0.34920000000000001</v>
      </c>
      <c r="AX53" s="1">
        <v>6631.52</v>
      </c>
      <c r="AY53">
        <v>0.49430000000000002</v>
      </c>
      <c r="AZ53" s="1">
        <v>1127.69</v>
      </c>
      <c r="BA53">
        <v>8.4099999999999994E-2</v>
      </c>
      <c r="BB53">
        <v>971.48</v>
      </c>
      <c r="BC53">
        <v>7.2400000000000006E-2</v>
      </c>
      <c r="BD53" s="1">
        <v>13414.78</v>
      </c>
      <c r="BE53" s="1">
        <v>3442.34</v>
      </c>
      <c r="BF53">
        <v>0.63690000000000002</v>
      </c>
      <c r="BG53">
        <v>0.56020000000000003</v>
      </c>
      <c r="BH53">
        <v>0.23300000000000001</v>
      </c>
      <c r="BI53">
        <v>0.1525</v>
      </c>
      <c r="BJ53">
        <v>3.4299999999999997E-2</v>
      </c>
      <c r="BK53">
        <v>1.9900000000000001E-2</v>
      </c>
    </row>
    <row r="54" spans="1:63" x14ac:dyDescent="0.25">
      <c r="A54" t="s">
        <v>55</v>
      </c>
      <c r="B54">
        <v>48306</v>
      </c>
      <c r="C54">
        <v>27.1</v>
      </c>
      <c r="D54">
        <v>168.14</v>
      </c>
      <c r="E54" s="1">
        <v>4555.7</v>
      </c>
      <c r="F54" s="1">
        <v>4307.83</v>
      </c>
      <c r="G54">
        <v>2.3699999999999999E-2</v>
      </c>
      <c r="H54">
        <v>1E-3</v>
      </c>
      <c r="I54">
        <v>9.8299999999999998E-2</v>
      </c>
      <c r="J54">
        <v>1.2999999999999999E-3</v>
      </c>
      <c r="K54">
        <v>6.1800000000000001E-2</v>
      </c>
      <c r="L54">
        <v>0.73850000000000005</v>
      </c>
      <c r="M54">
        <v>7.5499999999999998E-2</v>
      </c>
      <c r="N54">
        <v>0.37059999999999998</v>
      </c>
      <c r="O54">
        <v>2.5000000000000001E-2</v>
      </c>
      <c r="P54">
        <v>0.15770000000000001</v>
      </c>
      <c r="Q54" s="1">
        <v>70550.350000000006</v>
      </c>
      <c r="R54">
        <v>0.1384</v>
      </c>
      <c r="S54">
        <v>0.18609999999999999</v>
      </c>
      <c r="T54">
        <v>0.67549999999999999</v>
      </c>
      <c r="U54">
        <v>29.71</v>
      </c>
      <c r="V54" s="1">
        <v>94620.58</v>
      </c>
      <c r="W54">
        <v>150.52000000000001</v>
      </c>
      <c r="X54" s="1">
        <v>197628.14</v>
      </c>
      <c r="Y54">
        <v>0.70720000000000005</v>
      </c>
      <c r="Z54">
        <v>0.2487</v>
      </c>
      <c r="AA54">
        <v>4.41E-2</v>
      </c>
      <c r="AB54">
        <v>0.2928</v>
      </c>
      <c r="AC54">
        <v>197.63</v>
      </c>
      <c r="AD54" s="1">
        <v>8518.3700000000008</v>
      </c>
      <c r="AE54">
        <v>854.08</v>
      </c>
      <c r="AF54" s="1">
        <v>177692.3</v>
      </c>
      <c r="AG54" t="s">
        <v>3</v>
      </c>
      <c r="AH54" s="1">
        <v>37589</v>
      </c>
      <c r="AI54" s="1">
        <v>60532.25</v>
      </c>
      <c r="AJ54">
        <v>69.959999999999994</v>
      </c>
      <c r="AK54">
        <v>39.72</v>
      </c>
      <c r="AL54">
        <v>47.06</v>
      </c>
      <c r="AM54">
        <v>5.07</v>
      </c>
      <c r="AN54" s="1">
        <v>2644.78</v>
      </c>
      <c r="AO54">
        <v>1.0204</v>
      </c>
      <c r="AP54" s="1">
        <v>1622.76</v>
      </c>
      <c r="AQ54" s="1">
        <v>2058.25</v>
      </c>
      <c r="AR54" s="1">
        <v>8082.35</v>
      </c>
      <c r="AS54">
        <v>926.44</v>
      </c>
      <c r="AT54">
        <v>363.84</v>
      </c>
      <c r="AU54" s="1">
        <v>13053.64</v>
      </c>
      <c r="AV54" s="1">
        <v>4738.9799999999996</v>
      </c>
      <c r="AW54">
        <v>0.3226</v>
      </c>
      <c r="AX54" s="1">
        <v>7857.29</v>
      </c>
      <c r="AY54">
        <v>0.53490000000000004</v>
      </c>
      <c r="AZ54">
        <v>874.3</v>
      </c>
      <c r="BA54">
        <v>5.9499999999999997E-2</v>
      </c>
      <c r="BB54" s="1">
        <v>1217.8499999999999</v>
      </c>
      <c r="BC54">
        <v>8.2900000000000001E-2</v>
      </c>
      <c r="BD54" s="1">
        <v>14688.42</v>
      </c>
      <c r="BE54" s="1">
        <v>2883.25</v>
      </c>
      <c r="BF54">
        <v>0.56000000000000005</v>
      </c>
      <c r="BG54">
        <v>0.58540000000000003</v>
      </c>
      <c r="BH54">
        <v>0.24429999999999999</v>
      </c>
      <c r="BI54">
        <v>0.1241</v>
      </c>
      <c r="BJ54">
        <v>2.69E-2</v>
      </c>
      <c r="BK54">
        <v>1.9400000000000001E-2</v>
      </c>
    </row>
    <row r="55" spans="1:63" x14ac:dyDescent="0.25">
      <c r="A55" t="s">
        <v>56</v>
      </c>
      <c r="B55">
        <v>49767</v>
      </c>
      <c r="C55">
        <v>65.95</v>
      </c>
      <c r="D55">
        <v>10.199999999999999</v>
      </c>
      <c r="E55">
        <v>672.66</v>
      </c>
      <c r="F55">
        <v>715.66</v>
      </c>
      <c r="G55">
        <v>3.5000000000000001E-3</v>
      </c>
      <c r="H55">
        <v>1E-3</v>
      </c>
      <c r="I55">
        <v>6.1000000000000004E-3</v>
      </c>
      <c r="J55">
        <v>2.9999999999999997E-4</v>
      </c>
      <c r="K55">
        <v>2.3400000000000001E-2</v>
      </c>
      <c r="L55">
        <v>0.94399999999999995</v>
      </c>
      <c r="M55">
        <v>2.18E-2</v>
      </c>
      <c r="N55">
        <v>0.18210000000000001</v>
      </c>
      <c r="O55">
        <v>2.5000000000000001E-3</v>
      </c>
      <c r="P55">
        <v>0.13239999999999999</v>
      </c>
      <c r="Q55" s="1">
        <v>60386.12</v>
      </c>
      <c r="R55">
        <v>0.17269999999999999</v>
      </c>
      <c r="S55">
        <v>0.19950000000000001</v>
      </c>
      <c r="T55">
        <v>0.62780000000000002</v>
      </c>
      <c r="U55">
        <v>7.05</v>
      </c>
      <c r="V55" s="1">
        <v>73619.28</v>
      </c>
      <c r="W55">
        <v>92.34</v>
      </c>
      <c r="X55" s="1">
        <v>183629.04</v>
      </c>
      <c r="Y55">
        <v>0.82479999999999998</v>
      </c>
      <c r="Z55">
        <v>6.0400000000000002E-2</v>
      </c>
      <c r="AA55">
        <v>0.1148</v>
      </c>
      <c r="AB55">
        <v>0.17519999999999999</v>
      </c>
      <c r="AC55">
        <v>183.63</v>
      </c>
      <c r="AD55" s="1">
        <v>4744.6499999999996</v>
      </c>
      <c r="AE55">
        <v>527.45000000000005</v>
      </c>
      <c r="AF55" s="1">
        <v>159772.89000000001</v>
      </c>
      <c r="AG55" t="s">
        <v>3</v>
      </c>
      <c r="AH55" s="1">
        <v>39002</v>
      </c>
      <c r="AI55" s="1">
        <v>63547.83</v>
      </c>
      <c r="AJ55">
        <v>35.83</v>
      </c>
      <c r="AK55">
        <v>23.87</v>
      </c>
      <c r="AL55">
        <v>26.6</v>
      </c>
      <c r="AM55">
        <v>4.8499999999999996</v>
      </c>
      <c r="AN55" s="1">
        <v>2134.85</v>
      </c>
      <c r="AO55">
        <v>1.367</v>
      </c>
      <c r="AP55" s="1">
        <v>1652.22</v>
      </c>
      <c r="AQ55" s="1">
        <v>2252.42</v>
      </c>
      <c r="AR55" s="1">
        <v>7622.56</v>
      </c>
      <c r="AS55">
        <v>606.54</v>
      </c>
      <c r="AT55">
        <v>472.05</v>
      </c>
      <c r="AU55" s="1">
        <v>12605.79</v>
      </c>
      <c r="AV55" s="1">
        <v>6555.5</v>
      </c>
      <c r="AW55">
        <v>0.44259999999999999</v>
      </c>
      <c r="AX55" s="1">
        <v>5454.93</v>
      </c>
      <c r="AY55">
        <v>0.36830000000000002</v>
      </c>
      <c r="AZ55" s="1">
        <v>1753.61</v>
      </c>
      <c r="BA55">
        <v>0.11840000000000001</v>
      </c>
      <c r="BB55" s="1">
        <v>1047.48</v>
      </c>
      <c r="BC55">
        <v>7.0699999999999999E-2</v>
      </c>
      <c r="BD55" s="1">
        <v>14811.52</v>
      </c>
      <c r="BE55" s="1">
        <v>6385.6</v>
      </c>
      <c r="BF55">
        <v>1.6437999999999999</v>
      </c>
      <c r="BG55">
        <v>0.54169999999999996</v>
      </c>
      <c r="BH55">
        <v>0.24199999999999999</v>
      </c>
      <c r="BI55">
        <v>0.15790000000000001</v>
      </c>
      <c r="BJ55">
        <v>3.4500000000000003E-2</v>
      </c>
      <c r="BK55">
        <v>2.3900000000000001E-2</v>
      </c>
    </row>
    <row r="56" spans="1:63" x14ac:dyDescent="0.25">
      <c r="A56" t="s">
        <v>57</v>
      </c>
      <c r="B56">
        <v>43638</v>
      </c>
      <c r="C56">
        <v>54.9</v>
      </c>
      <c r="D56">
        <v>46.2</v>
      </c>
      <c r="E56" s="1">
        <v>2536.38</v>
      </c>
      <c r="F56" s="1">
        <v>2406.41</v>
      </c>
      <c r="G56">
        <v>1.52E-2</v>
      </c>
      <c r="H56">
        <v>5.9999999999999995E-4</v>
      </c>
      <c r="I56">
        <v>4.8000000000000001E-2</v>
      </c>
      <c r="J56">
        <v>1.1000000000000001E-3</v>
      </c>
      <c r="K56">
        <v>6.8400000000000002E-2</v>
      </c>
      <c r="L56">
        <v>0.80669999999999997</v>
      </c>
      <c r="M56">
        <v>6.0100000000000001E-2</v>
      </c>
      <c r="N56">
        <v>0.39489999999999997</v>
      </c>
      <c r="O56">
        <v>2.2700000000000001E-2</v>
      </c>
      <c r="P56">
        <v>0.1522</v>
      </c>
      <c r="Q56" s="1">
        <v>66343.3</v>
      </c>
      <c r="R56">
        <v>0.15570000000000001</v>
      </c>
      <c r="S56">
        <v>0.1731</v>
      </c>
      <c r="T56">
        <v>0.67120000000000002</v>
      </c>
      <c r="U56">
        <v>17.14</v>
      </c>
      <c r="V56" s="1">
        <v>84844.81</v>
      </c>
      <c r="W56">
        <v>143.36000000000001</v>
      </c>
      <c r="X56" s="1">
        <v>220515.79</v>
      </c>
      <c r="Y56">
        <v>0.67759999999999998</v>
      </c>
      <c r="Z56">
        <v>0.25750000000000001</v>
      </c>
      <c r="AA56">
        <v>6.4899999999999999E-2</v>
      </c>
      <c r="AB56">
        <v>0.32240000000000002</v>
      </c>
      <c r="AC56">
        <v>220.52</v>
      </c>
      <c r="AD56" s="1">
        <v>8318.19</v>
      </c>
      <c r="AE56">
        <v>729.84</v>
      </c>
      <c r="AF56" s="1">
        <v>199673.98</v>
      </c>
      <c r="AG56" t="s">
        <v>3</v>
      </c>
      <c r="AH56" s="1">
        <v>34798</v>
      </c>
      <c r="AI56" s="1">
        <v>61639.93</v>
      </c>
      <c r="AJ56">
        <v>59.99</v>
      </c>
      <c r="AK56">
        <v>34.19</v>
      </c>
      <c r="AL56">
        <v>41.47</v>
      </c>
      <c r="AM56">
        <v>4.46</v>
      </c>
      <c r="AN56" s="1">
        <v>1569.91</v>
      </c>
      <c r="AO56">
        <v>1.0591999999999999</v>
      </c>
      <c r="AP56" s="1">
        <v>1591.49</v>
      </c>
      <c r="AQ56" s="1">
        <v>2021.03</v>
      </c>
      <c r="AR56" s="1">
        <v>7652.34</v>
      </c>
      <c r="AS56">
        <v>818.73</v>
      </c>
      <c r="AT56">
        <v>372.61</v>
      </c>
      <c r="AU56" s="1">
        <v>12456.21</v>
      </c>
      <c r="AV56" s="1">
        <v>4642.4399999999996</v>
      </c>
      <c r="AW56">
        <v>0.31330000000000002</v>
      </c>
      <c r="AX56" s="1">
        <v>7751.69</v>
      </c>
      <c r="AY56">
        <v>0.52310000000000001</v>
      </c>
      <c r="AZ56" s="1">
        <v>1172.3699999999999</v>
      </c>
      <c r="BA56">
        <v>7.9100000000000004E-2</v>
      </c>
      <c r="BB56" s="1">
        <v>1253.1099999999999</v>
      </c>
      <c r="BC56">
        <v>8.4599999999999995E-2</v>
      </c>
      <c r="BD56" s="1">
        <v>14819.61</v>
      </c>
      <c r="BE56" s="1">
        <v>3045.46</v>
      </c>
      <c r="BF56">
        <v>0.58989999999999998</v>
      </c>
      <c r="BG56">
        <v>0.57779999999999998</v>
      </c>
      <c r="BH56">
        <v>0.2321</v>
      </c>
      <c r="BI56">
        <v>0.13800000000000001</v>
      </c>
      <c r="BJ56">
        <v>2.9700000000000001E-2</v>
      </c>
      <c r="BK56">
        <v>2.24E-2</v>
      </c>
    </row>
    <row r="57" spans="1:63" x14ac:dyDescent="0.25">
      <c r="A57" t="s">
        <v>58</v>
      </c>
      <c r="B57">
        <v>45229</v>
      </c>
      <c r="C57">
        <v>76.709999999999994</v>
      </c>
      <c r="D57">
        <v>9.75</v>
      </c>
      <c r="E57">
        <v>747.72</v>
      </c>
      <c r="F57">
        <v>739.34</v>
      </c>
      <c r="G57">
        <v>1E-3</v>
      </c>
      <c r="H57">
        <v>2.9999999999999997E-4</v>
      </c>
      <c r="I57">
        <v>2.3E-3</v>
      </c>
      <c r="J57">
        <v>5.9999999999999995E-4</v>
      </c>
      <c r="K57">
        <v>8.8000000000000005E-3</v>
      </c>
      <c r="L57">
        <v>0.97340000000000004</v>
      </c>
      <c r="M57">
        <v>1.37E-2</v>
      </c>
      <c r="N57">
        <v>0.40389999999999998</v>
      </c>
      <c r="O57">
        <v>1.1999999999999999E-3</v>
      </c>
      <c r="P57">
        <v>0.15790000000000001</v>
      </c>
      <c r="Q57" s="1">
        <v>55536.23</v>
      </c>
      <c r="R57">
        <v>0.23930000000000001</v>
      </c>
      <c r="S57">
        <v>0.20380000000000001</v>
      </c>
      <c r="T57">
        <v>0.55689999999999995</v>
      </c>
      <c r="U57">
        <v>6.95</v>
      </c>
      <c r="V57" s="1">
        <v>78445.570000000007</v>
      </c>
      <c r="W57">
        <v>102.7</v>
      </c>
      <c r="X57" s="1">
        <v>188073.2</v>
      </c>
      <c r="Y57">
        <v>0.65610000000000002</v>
      </c>
      <c r="Z57">
        <v>4.7600000000000003E-2</v>
      </c>
      <c r="AA57">
        <v>0.29630000000000001</v>
      </c>
      <c r="AB57">
        <v>0.34389999999999998</v>
      </c>
      <c r="AC57">
        <v>188.07</v>
      </c>
      <c r="AD57" s="1">
        <v>5254.09</v>
      </c>
      <c r="AE57">
        <v>438.36</v>
      </c>
      <c r="AF57" s="1">
        <v>164462.53</v>
      </c>
      <c r="AG57" t="s">
        <v>3</v>
      </c>
      <c r="AH57" s="1">
        <v>35423</v>
      </c>
      <c r="AI57" s="1">
        <v>53723.08</v>
      </c>
      <c r="AJ57">
        <v>34.81</v>
      </c>
      <c r="AK57">
        <v>23.75</v>
      </c>
      <c r="AL57">
        <v>25.73</v>
      </c>
      <c r="AM57">
        <v>4.53</v>
      </c>
      <c r="AN57" s="1">
        <v>2000.55</v>
      </c>
      <c r="AO57">
        <v>1.2151000000000001</v>
      </c>
      <c r="AP57" s="1">
        <v>2009.69</v>
      </c>
      <c r="AQ57" s="1">
        <v>2662.91</v>
      </c>
      <c r="AR57" s="1">
        <v>7559.88</v>
      </c>
      <c r="AS57">
        <v>658.32</v>
      </c>
      <c r="AT57">
        <v>452.2</v>
      </c>
      <c r="AU57" s="1">
        <v>13343.01</v>
      </c>
      <c r="AV57" s="1">
        <v>8141.39</v>
      </c>
      <c r="AW57">
        <v>0.48899999999999999</v>
      </c>
      <c r="AX57" s="1">
        <v>5245.65</v>
      </c>
      <c r="AY57">
        <v>0.31509999999999999</v>
      </c>
      <c r="AZ57" s="1">
        <v>1783.08</v>
      </c>
      <c r="BA57">
        <v>0.1071</v>
      </c>
      <c r="BB57" s="1">
        <v>1479.39</v>
      </c>
      <c r="BC57">
        <v>8.8900000000000007E-2</v>
      </c>
      <c r="BD57" s="1">
        <v>16649.5</v>
      </c>
      <c r="BE57" s="1">
        <v>7349.45</v>
      </c>
      <c r="BF57">
        <v>2.3693</v>
      </c>
      <c r="BG57">
        <v>0.52510000000000001</v>
      </c>
      <c r="BH57">
        <v>0.2407</v>
      </c>
      <c r="BI57">
        <v>0.1782</v>
      </c>
      <c r="BJ57">
        <v>3.5400000000000001E-2</v>
      </c>
      <c r="BK57">
        <v>2.07E-2</v>
      </c>
    </row>
    <row r="58" spans="1:63" x14ac:dyDescent="0.25">
      <c r="A58" t="s">
        <v>59</v>
      </c>
      <c r="B58">
        <v>43646</v>
      </c>
      <c r="C58">
        <v>23.9</v>
      </c>
      <c r="D58">
        <v>182.13</v>
      </c>
      <c r="E58" s="1">
        <v>4353.68</v>
      </c>
      <c r="F58" s="1">
        <v>4245.8999999999996</v>
      </c>
      <c r="G58">
        <v>5.2600000000000001E-2</v>
      </c>
      <c r="H58">
        <v>1E-3</v>
      </c>
      <c r="I58">
        <v>4.9500000000000002E-2</v>
      </c>
      <c r="J58">
        <v>1E-3</v>
      </c>
      <c r="K58">
        <v>4.2099999999999999E-2</v>
      </c>
      <c r="L58">
        <v>0.80859999999999999</v>
      </c>
      <c r="M58">
        <v>4.5100000000000001E-2</v>
      </c>
      <c r="N58">
        <v>0.13339999999999999</v>
      </c>
      <c r="O58">
        <v>2.18E-2</v>
      </c>
      <c r="P58">
        <v>0.1211</v>
      </c>
      <c r="Q58" s="1">
        <v>77132.39</v>
      </c>
      <c r="R58">
        <v>0.12920000000000001</v>
      </c>
      <c r="S58">
        <v>0.1709</v>
      </c>
      <c r="T58">
        <v>0.69989999999999997</v>
      </c>
      <c r="U58">
        <v>25.62</v>
      </c>
      <c r="V58" s="1">
        <v>99228.54</v>
      </c>
      <c r="W58">
        <v>167.8</v>
      </c>
      <c r="X58" s="1">
        <v>267775.69</v>
      </c>
      <c r="Y58">
        <v>0.78739999999999999</v>
      </c>
      <c r="Z58">
        <v>0.18390000000000001</v>
      </c>
      <c r="AA58">
        <v>2.87E-2</v>
      </c>
      <c r="AB58">
        <v>0.21260000000000001</v>
      </c>
      <c r="AC58">
        <v>267.77999999999997</v>
      </c>
      <c r="AD58" s="1">
        <v>10823.68</v>
      </c>
      <c r="AE58" s="1">
        <v>1048.78</v>
      </c>
      <c r="AF58" s="1">
        <v>256137.8</v>
      </c>
      <c r="AG58" t="s">
        <v>3</v>
      </c>
      <c r="AH58" s="1">
        <v>51205</v>
      </c>
      <c r="AI58" s="1">
        <v>99935.74</v>
      </c>
      <c r="AJ58">
        <v>71.08</v>
      </c>
      <c r="AK58">
        <v>38.67</v>
      </c>
      <c r="AL58">
        <v>44.37</v>
      </c>
      <c r="AM58">
        <v>4.99</v>
      </c>
      <c r="AN58" s="1">
        <v>1398.1</v>
      </c>
      <c r="AO58">
        <v>0.72419999999999995</v>
      </c>
      <c r="AP58" s="1">
        <v>1589.99</v>
      </c>
      <c r="AQ58" s="1">
        <v>2055.13</v>
      </c>
      <c r="AR58" s="1">
        <v>8229.68</v>
      </c>
      <c r="AS58">
        <v>955.9</v>
      </c>
      <c r="AT58">
        <v>342.9</v>
      </c>
      <c r="AU58" s="1">
        <v>13173.6</v>
      </c>
      <c r="AV58" s="1">
        <v>3094.94</v>
      </c>
      <c r="AW58">
        <v>0.2155</v>
      </c>
      <c r="AX58" s="1">
        <v>9580.9599999999991</v>
      </c>
      <c r="AY58">
        <v>0.66720000000000002</v>
      </c>
      <c r="AZ58">
        <v>893.86</v>
      </c>
      <c r="BA58">
        <v>6.2199999999999998E-2</v>
      </c>
      <c r="BB58">
        <v>789.83</v>
      </c>
      <c r="BC58">
        <v>5.5E-2</v>
      </c>
      <c r="BD58" s="1">
        <v>14359.59</v>
      </c>
      <c r="BE58" s="1">
        <v>1598.29</v>
      </c>
      <c r="BF58">
        <v>0.16850000000000001</v>
      </c>
      <c r="BG58">
        <v>0.60270000000000001</v>
      </c>
      <c r="BH58">
        <v>0.23910000000000001</v>
      </c>
      <c r="BI58">
        <v>0.1118</v>
      </c>
      <c r="BJ58">
        <v>2.9499999999999998E-2</v>
      </c>
      <c r="BK58">
        <v>1.6899999999999998E-2</v>
      </c>
    </row>
    <row r="59" spans="1:63" x14ac:dyDescent="0.25">
      <c r="A59" t="s">
        <v>60</v>
      </c>
      <c r="B59">
        <v>45237</v>
      </c>
      <c r="C59">
        <v>32</v>
      </c>
      <c r="D59">
        <v>32.99</v>
      </c>
      <c r="E59" s="1">
        <v>1055.74</v>
      </c>
      <c r="F59">
        <v>990.03</v>
      </c>
      <c r="G59">
        <v>2.8E-3</v>
      </c>
      <c r="H59">
        <v>6.9999999999999999E-4</v>
      </c>
      <c r="I59">
        <v>1.84E-2</v>
      </c>
      <c r="J59">
        <v>8.0000000000000004E-4</v>
      </c>
      <c r="K59">
        <v>2.5999999999999999E-2</v>
      </c>
      <c r="L59">
        <v>0.89319999999999999</v>
      </c>
      <c r="M59">
        <v>5.8099999999999999E-2</v>
      </c>
      <c r="N59">
        <v>0.52180000000000004</v>
      </c>
      <c r="O59">
        <v>1.9E-3</v>
      </c>
      <c r="P59">
        <v>0.17130000000000001</v>
      </c>
      <c r="Q59" s="1">
        <v>55516.43</v>
      </c>
      <c r="R59">
        <v>0.21759999999999999</v>
      </c>
      <c r="S59">
        <v>0.22170000000000001</v>
      </c>
      <c r="T59">
        <v>0.56069999999999998</v>
      </c>
      <c r="U59">
        <v>9.86</v>
      </c>
      <c r="V59" s="1">
        <v>68614.789999999994</v>
      </c>
      <c r="W59">
        <v>103.2</v>
      </c>
      <c r="X59" s="1">
        <v>152238.79999999999</v>
      </c>
      <c r="Y59">
        <v>0.6774</v>
      </c>
      <c r="Z59">
        <v>0.1658</v>
      </c>
      <c r="AA59">
        <v>0.15670000000000001</v>
      </c>
      <c r="AB59">
        <v>0.3226</v>
      </c>
      <c r="AC59">
        <v>152.24</v>
      </c>
      <c r="AD59" s="1">
        <v>4624.13</v>
      </c>
      <c r="AE59">
        <v>478.19</v>
      </c>
      <c r="AF59" s="1">
        <v>127560.48</v>
      </c>
      <c r="AG59" t="s">
        <v>3</v>
      </c>
      <c r="AH59" s="1">
        <v>31792</v>
      </c>
      <c r="AI59" s="1">
        <v>48469.27</v>
      </c>
      <c r="AJ59">
        <v>47.04</v>
      </c>
      <c r="AK59">
        <v>26.23</v>
      </c>
      <c r="AL59">
        <v>34.130000000000003</v>
      </c>
      <c r="AM59">
        <v>4.37</v>
      </c>
      <c r="AN59">
        <v>900.5</v>
      </c>
      <c r="AO59">
        <v>0.90439999999999998</v>
      </c>
      <c r="AP59" s="1">
        <v>1735.09</v>
      </c>
      <c r="AQ59" s="1">
        <v>2294.9699999999998</v>
      </c>
      <c r="AR59" s="1">
        <v>7518.51</v>
      </c>
      <c r="AS59">
        <v>803.69</v>
      </c>
      <c r="AT59">
        <v>380.8</v>
      </c>
      <c r="AU59" s="1">
        <v>12733.06</v>
      </c>
      <c r="AV59" s="1">
        <v>8348.51</v>
      </c>
      <c r="AW59">
        <v>0.52790000000000004</v>
      </c>
      <c r="AX59" s="1">
        <v>4220.37</v>
      </c>
      <c r="AY59">
        <v>0.26690000000000003</v>
      </c>
      <c r="AZ59" s="1">
        <v>1552.51</v>
      </c>
      <c r="BA59">
        <v>9.8199999999999996E-2</v>
      </c>
      <c r="BB59" s="1">
        <v>1691.95</v>
      </c>
      <c r="BC59">
        <v>0.107</v>
      </c>
      <c r="BD59" s="1">
        <v>15813.35</v>
      </c>
      <c r="BE59" s="1">
        <v>6625.98</v>
      </c>
      <c r="BF59">
        <v>2.1461999999999999</v>
      </c>
      <c r="BG59">
        <v>0.52969999999999995</v>
      </c>
      <c r="BH59">
        <v>0.2351</v>
      </c>
      <c r="BI59">
        <v>0.17419999999999999</v>
      </c>
      <c r="BJ59">
        <v>3.6999999999999998E-2</v>
      </c>
      <c r="BK59">
        <v>2.41E-2</v>
      </c>
    </row>
    <row r="60" spans="1:63" x14ac:dyDescent="0.25">
      <c r="A60" t="s">
        <v>61</v>
      </c>
      <c r="B60">
        <v>47613</v>
      </c>
      <c r="C60">
        <v>113</v>
      </c>
      <c r="D60">
        <v>7.14</v>
      </c>
      <c r="E60">
        <v>806.9</v>
      </c>
      <c r="F60">
        <v>774.59</v>
      </c>
      <c r="G60">
        <v>1.4E-3</v>
      </c>
      <c r="H60">
        <v>2.0000000000000001E-4</v>
      </c>
      <c r="I60">
        <v>4.1999999999999997E-3</v>
      </c>
      <c r="J60">
        <v>1.1000000000000001E-3</v>
      </c>
      <c r="K60">
        <v>1.89E-2</v>
      </c>
      <c r="L60">
        <v>0.94589999999999996</v>
      </c>
      <c r="M60">
        <v>2.8299999999999999E-2</v>
      </c>
      <c r="N60">
        <v>0.4612</v>
      </c>
      <c r="O60">
        <v>2.5999999999999999E-3</v>
      </c>
      <c r="P60">
        <v>0.16159999999999999</v>
      </c>
      <c r="Q60" s="1">
        <v>58074.73</v>
      </c>
      <c r="R60">
        <v>0.19370000000000001</v>
      </c>
      <c r="S60">
        <v>0.2177</v>
      </c>
      <c r="T60">
        <v>0.58860000000000001</v>
      </c>
      <c r="U60">
        <v>8.9499999999999993</v>
      </c>
      <c r="V60" s="1">
        <v>66668.94</v>
      </c>
      <c r="W60">
        <v>86.08</v>
      </c>
      <c r="X60" s="1">
        <v>212578.47</v>
      </c>
      <c r="Y60">
        <v>0.62470000000000003</v>
      </c>
      <c r="Z60">
        <v>6.2199999999999998E-2</v>
      </c>
      <c r="AA60">
        <v>0.31319999999999998</v>
      </c>
      <c r="AB60">
        <v>0.37530000000000002</v>
      </c>
      <c r="AC60">
        <v>212.58</v>
      </c>
      <c r="AD60" s="1">
        <v>6206.49</v>
      </c>
      <c r="AE60">
        <v>469.38</v>
      </c>
      <c r="AF60" s="1">
        <v>178798.8</v>
      </c>
      <c r="AG60" t="s">
        <v>3</v>
      </c>
      <c r="AH60" s="1">
        <v>33684</v>
      </c>
      <c r="AI60" s="1">
        <v>50631.79</v>
      </c>
      <c r="AJ60">
        <v>36.64</v>
      </c>
      <c r="AK60">
        <v>24.62</v>
      </c>
      <c r="AL60">
        <v>26.69</v>
      </c>
      <c r="AM60">
        <v>4.3</v>
      </c>
      <c r="AN60" s="1">
        <v>1409.84</v>
      </c>
      <c r="AO60">
        <v>1.3124</v>
      </c>
      <c r="AP60" s="1">
        <v>1926.28</v>
      </c>
      <c r="AQ60" s="1">
        <v>3030.4</v>
      </c>
      <c r="AR60" s="1">
        <v>7776.66</v>
      </c>
      <c r="AS60">
        <v>729.86</v>
      </c>
      <c r="AT60">
        <v>337.9</v>
      </c>
      <c r="AU60" s="1">
        <v>13801.1</v>
      </c>
      <c r="AV60" s="1">
        <v>8944.15</v>
      </c>
      <c r="AW60">
        <v>0.50019999999999998</v>
      </c>
      <c r="AX60" s="1">
        <v>5735.99</v>
      </c>
      <c r="AY60">
        <v>0.32079999999999997</v>
      </c>
      <c r="AZ60" s="1">
        <v>1565.83</v>
      </c>
      <c r="BA60">
        <v>8.7599999999999997E-2</v>
      </c>
      <c r="BB60" s="1">
        <v>1635.18</v>
      </c>
      <c r="BC60">
        <v>9.1399999999999995E-2</v>
      </c>
      <c r="BD60" s="1">
        <v>17881.14</v>
      </c>
      <c r="BE60" s="1">
        <v>7776.53</v>
      </c>
      <c r="BF60">
        <v>2.6412</v>
      </c>
      <c r="BG60">
        <v>0.53680000000000005</v>
      </c>
      <c r="BH60">
        <v>0.24990000000000001</v>
      </c>
      <c r="BI60">
        <v>0.1545</v>
      </c>
      <c r="BJ60">
        <v>4.1000000000000002E-2</v>
      </c>
      <c r="BK60">
        <v>1.78E-2</v>
      </c>
    </row>
    <row r="61" spans="1:63" x14ac:dyDescent="0.25">
      <c r="A61" t="s">
        <v>62</v>
      </c>
      <c r="B61">
        <v>50112</v>
      </c>
      <c r="C61">
        <v>79.239999999999995</v>
      </c>
      <c r="D61">
        <v>8.82</v>
      </c>
      <c r="E61">
        <v>698.5</v>
      </c>
      <c r="F61">
        <v>686.84</v>
      </c>
      <c r="G61">
        <v>1.1999999999999999E-3</v>
      </c>
      <c r="H61">
        <v>2.9999999999999997E-4</v>
      </c>
      <c r="I61">
        <v>4.4000000000000003E-3</v>
      </c>
      <c r="J61">
        <v>8.0000000000000004E-4</v>
      </c>
      <c r="K61">
        <v>1.47E-2</v>
      </c>
      <c r="L61">
        <v>0.95820000000000005</v>
      </c>
      <c r="M61">
        <v>2.0400000000000001E-2</v>
      </c>
      <c r="N61">
        <v>0.40279999999999999</v>
      </c>
      <c r="O61">
        <v>2.3E-3</v>
      </c>
      <c r="P61">
        <v>0.16089999999999999</v>
      </c>
      <c r="Q61" s="1">
        <v>56496.18</v>
      </c>
      <c r="R61">
        <v>0.246</v>
      </c>
      <c r="S61">
        <v>0.20630000000000001</v>
      </c>
      <c r="T61">
        <v>0.54769999999999996</v>
      </c>
      <c r="U61">
        <v>7.81</v>
      </c>
      <c r="V61" s="1">
        <v>67916.05</v>
      </c>
      <c r="W61">
        <v>85.61</v>
      </c>
      <c r="X61" s="1">
        <v>219954.4</v>
      </c>
      <c r="Y61">
        <v>0.65580000000000005</v>
      </c>
      <c r="Z61">
        <v>6.6699999999999995E-2</v>
      </c>
      <c r="AA61">
        <v>0.27750000000000002</v>
      </c>
      <c r="AB61">
        <v>0.34420000000000001</v>
      </c>
      <c r="AC61">
        <v>219.95</v>
      </c>
      <c r="AD61" s="1">
        <v>6497.85</v>
      </c>
      <c r="AE61">
        <v>553.42999999999995</v>
      </c>
      <c r="AF61" s="1">
        <v>186386.64</v>
      </c>
      <c r="AG61" t="s">
        <v>3</v>
      </c>
      <c r="AH61" s="1">
        <v>33887</v>
      </c>
      <c r="AI61" s="1">
        <v>53310.98</v>
      </c>
      <c r="AJ61">
        <v>38.950000000000003</v>
      </c>
      <c r="AK61">
        <v>25.26</v>
      </c>
      <c r="AL61">
        <v>27.91</v>
      </c>
      <c r="AM61">
        <v>4.28</v>
      </c>
      <c r="AN61" s="1">
        <v>2031</v>
      </c>
      <c r="AO61">
        <v>1.2467999999999999</v>
      </c>
      <c r="AP61" s="1">
        <v>2073.92</v>
      </c>
      <c r="AQ61" s="1">
        <v>2679.73</v>
      </c>
      <c r="AR61" s="1">
        <v>7655.25</v>
      </c>
      <c r="AS61">
        <v>733.02</v>
      </c>
      <c r="AT61">
        <v>386.93</v>
      </c>
      <c r="AU61" s="1">
        <v>13528.85</v>
      </c>
      <c r="AV61" s="1">
        <v>7920.8</v>
      </c>
      <c r="AW61">
        <v>0.4607</v>
      </c>
      <c r="AX61" s="1">
        <v>6188.21</v>
      </c>
      <c r="AY61">
        <v>0.36</v>
      </c>
      <c r="AZ61" s="1">
        <v>1637.42</v>
      </c>
      <c r="BA61">
        <v>9.5200000000000007E-2</v>
      </c>
      <c r="BB61" s="1">
        <v>1445.26</v>
      </c>
      <c r="BC61">
        <v>8.4099999999999994E-2</v>
      </c>
      <c r="BD61" s="1">
        <v>17191.689999999999</v>
      </c>
      <c r="BE61" s="1">
        <v>6901.52</v>
      </c>
      <c r="BF61">
        <v>2.0219</v>
      </c>
      <c r="BG61">
        <v>0.53869999999999996</v>
      </c>
      <c r="BH61">
        <v>0.24690000000000001</v>
      </c>
      <c r="BI61">
        <v>0.15870000000000001</v>
      </c>
      <c r="BJ61">
        <v>3.5900000000000001E-2</v>
      </c>
      <c r="BK61">
        <v>1.9800000000000002E-2</v>
      </c>
    </row>
    <row r="62" spans="1:63" x14ac:dyDescent="0.25">
      <c r="A62" t="s">
        <v>63</v>
      </c>
      <c r="B62">
        <v>50120</v>
      </c>
      <c r="C62">
        <v>43.57</v>
      </c>
      <c r="D62">
        <v>26.36</v>
      </c>
      <c r="E62" s="1">
        <v>1148.3399999999999</v>
      </c>
      <c r="F62" s="1">
        <v>1089.73</v>
      </c>
      <c r="G62">
        <v>3.5000000000000001E-3</v>
      </c>
      <c r="H62">
        <v>5.9999999999999995E-4</v>
      </c>
      <c r="I62">
        <v>1.9300000000000001E-2</v>
      </c>
      <c r="J62">
        <v>1E-3</v>
      </c>
      <c r="K62">
        <v>2.3900000000000001E-2</v>
      </c>
      <c r="L62">
        <v>0.90100000000000002</v>
      </c>
      <c r="M62">
        <v>5.0799999999999998E-2</v>
      </c>
      <c r="N62">
        <v>0.51359999999999995</v>
      </c>
      <c r="O62">
        <v>2.7000000000000001E-3</v>
      </c>
      <c r="P62">
        <v>0.1676</v>
      </c>
      <c r="Q62" s="1">
        <v>54722.31</v>
      </c>
      <c r="R62">
        <v>0.21460000000000001</v>
      </c>
      <c r="S62">
        <v>0.2412</v>
      </c>
      <c r="T62">
        <v>0.54420000000000002</v>
      </c>
      <c r="U62">
        <v>9.9499999999999993</v>
      </c>
      <c r="V62" s="1">
        <v>73058.83</v>
      </c>
      <c r="W62">
        <v>111.19</v>
      </c>
      <c r="X62" s="1">
        <v>167200.71</v>
      </c>
      <c r="Y62">
        <v>0.68430000000000002</v>
      </c>
      <c r="Z62">
        <v>0.16470000000000001</v>
      </c>
      <c r="AA62">
        <v>0.151</v>
      </c>
      <c r="AB62">
        <v>0.31569999999999998</v>
      </c>
      <c r="AC62">
        <v>167.2</v>
      </c>
      <c r="AD62" s="1">
        <v>4745.4799999999996</v>
      </c>
      <c r="AE62">
        <v>496.32</v>
      </c>
      <c r="AF62" s="1">
        <v>138472.87</v>
      </c>
      <c r="AG62" t="s">
        <v>3</v>
      </c>
      <c r="AH62" s="1">
        <v>32396</v>
      </c>
      <c r="AI62" s="1">
        <v>50845.11</v>
      </c>
      <c r="AJ62">
        <v>43.21</v>
      </c>
      <c r="AK62">
        <v>25.03</v>
      </c>
      <c r="AL62">
        <v>30.58</v>
      </c>
      <c r="AM62">
        <v>4.38</v>
      </c>
      <c r="AN62">
        <v>629.20000000000005</v>
      </c>
      <c r="AO62">
        <v>0.86350000000000005</v>
      </c>
      <c r="AP62" s="1">
        <v>1646.08</v>
      </c>
      <c r="AQ62" s="1">
        <v>2195.6</v>
      </c>
      <c r="AR62" s="1">
        <v>6913.07</v>
      </c>
      <c r="AS62">
        <v>776.94</v>
      </c>
      <c r="AT62">
        <v>418.16</v>
      </c>
      <c r="AU62" s="1">
        <v>11949.84</v>
      </c>
      <c r="AV62" s="1">
        <v>7602.88</v>
      </c>
      <c r="AW62">
        <v>0.50460000000000005</v>
      </c>
      <c r="AX62" s="1">
        <v>4228.57</v>
      </c>
      <c r="AY62">
        <v>0.28060000000000002</v>
      </c>
      <c r="AZ62" s="1">
        <v>1582.9</v>
      </c>
      <c r="BA62">
        <v>0.1051</v>
      </c>
      <c r="BB62" s="1">
        <v>1653.15</v>
      </c>
      <c r="BC62">
        <v>0.10970000000000001</v>
      </c>
      <c r="BD62" s="1">
        <v>15067.5</v>
      </c>
      <c r="BE62" s="1">
        <v>6033.21</v>
      </c>
      <c r="BF62">
        <v>1.7899</v>
      </c>
      <c r="BG62">
        <v>0.52929999999999999</v>
      </c>
      <c r="BH62">
        <v>0.2382</v>
      </c>
      <c r="BI62">
        <v>0.1711</v>
      </c>
      <c r="BJ62">
        <v>3.9E-2</v>
      </c>
      <c r="BK62">
        <v>2.24E-2</v>
      </c>
    </row>
    <row r="63" spans="1:63" x14ac:dyDescent="0.25">
      <c r="A63" t="s">
        <v>64</v>
      </c>
      <c r="B63">
        <v>43653</v>
      </c>
      <c r="C63">
        <v>9.24</v>
      </c>
      <c r="D63">
        <v>181.42</v>
      </c>
      <c r="E63" s="1">
        <v>1676.01</v>
      </c>
      <c r="F63" s="1">
        <v>1590.74</v>
      </c>
      <c r="G63">
        <v>1.4500000000000001E-2</v>
      </c>
      <c r="H63">
        <v>6.9999999999999999E-4</v>
      </c>
      <c r="I63">
        <v>0.2049</v>
      </c>
      <c r="J63">
        <v>1.1999999999999999E-3</v>
      </c>
      <c r="K63">
        <v>9.4899999999999998E-2</v>
      </c>
      <c r="L63">
        <v>0.6139</v>
      </c>
      <c r="M63">
        <v>6.9800000000000001E-2</v>
      </c>
      <c r="N63">
        <v>0.56169999999999998</v>
      </c>
      <c r="O63">
        <v>2.5899999999999999E-2</v>
      </c>
      <c r="P63">
        <v>0.16650000000000001</v>
      </c>
      <c r="Q63" s="1">
        <v>66831.039999999994</v>
      </c>
      <c r="R63">
        <v>0.2072</v>
      </c>
      <c r="S63">
        <v>0.21390000000000001</v>
      </c>
      <c r="T63">
        <v>0.57889999999999997</v>
      </c>
      <c r="U63">
        <v>14.1</v>
      </c>
      <c r="V63" s="1">
        <v>86989.88</v>
      </c>
      <c r="W63">
        <v>115.58</v>
      </c>
      <c r="X63" s="1">
        <v>169637.09</v>
      </c>
      <c r="Y63">
        <v>0.65620000000000001</v>
      </c>
      <c r="Z63">
        <v>0.28120000000000001</v>
      </c>
      <c r="AA63">
        <v>6.2600000000000003E-2</v>
      </c>
      <c r="AB63">
        <v>0.34379999999999999</v>
      </c>
      <c r="AC63">
        <v>169.64</v>
      </c>
      <c r="AD63" s="1">
        <v>7589.87</v>
      </c>
      <c r="AE63">
        <v>716.02</v>
      </c>
      <c r="AF63" s="1">
        <v>144525.87</v>
      </c>
      <c r="AG63" t="s">
        <v>3</v>
      </c>
      <c r="AH63" s="1">
        <v>33136</v>
      </c>
      <c r="AI63" s="1">
        <v>50319.14</v>
      </c>
      <c r="AJ63">
        <v>67.849999999999994</v>
      </c>
      <c r="AK63">
        <v>40.36</v>
      </c>
      <c r="AL63">
        <v>48.85</v>
      </c>
      <c r="AM63">
        <v>4.74</v>
      </c>
      <c r="AN63">
        <v>400.63</v>
      </c>
      <c r="AO63">
        <v>1.0656000000000001</v>
      </c>
      <c r="AP63" s="1">
        <v>1862.25</v>
      </c>
      <c r="AQ63" s="1">
        <v>1939.09</v>
      </c>
      <c r="AR63" s="1">
        <v>8072.4</v>
      </c>
      <c r="AS63">
        <v>995.79</v>
      </c>
      <c r="AT63">
        <v>373.58</v>
      </c>
      <c r="AU63" s="1">
        <v>13243.12</v>
      </c>
      <c r="AV63" s="1">
        <v>6138.28</v>
      </c>
      <c r="AW63">
        <v>0.38090000000000002</v>
      </c>
      <c r="AX63" s="1">
        <v>6711.17</v>
      </c>
      <c r="AY63">
        <v>0.41649999999999998</v>
      </c>
      <c r="AZ63" s="1">
        <v>1694.68</v>
      </c>
      <c r="BA63">
        <v>0.1052</v>
      </c>
      <c r="BB63" s="1">
        <v>1569.22</v>
      </c>
      <c r="BC63">
        <v>9.74E-2</v>
      </c>
      <c r="BD63" s="1">
        <v>16113.34</v>
      </c>
      <c r="BE63" s="1">
        <v>4543.03</v>
      </c>
      <c r="BF63">
        <v>1.17</v>
      </c>
      <c r="BG63">
        <v>0.57189999999999996</v>
      </c>
      <c r="BH63">
        <v>0.21540000000000001</v>
      </c>
      <c r="BI63">
        <v>0.15989999999999999</v>
      </c>
      <c r="BJ63">
        <v>3.2800000000000003E-2</v>
      </c>
      <c r="BK63">
        <v>1.9900000000000001E-2</v>
      </c>
    </row>
    <row r="64" spans="1:63" x14ac:dyDescent="0.25">
      <c r="A64" t="s">
        <v>65</v>
      </c>
      <c r="B64">
        <v>48678</v>
      </c>
      <c r="C64">
        <v>36.67</v>
      </c>
      <c r="D64">
        <v>39.369999999999997</v>
      </c>
      <c r="E64" s="1">
        <v>1443.57</v>
      </c>
      <c r="F64" s="1">
        <v>1395.99</v>
      </c>
      <c r="G64">
        <v>7.0000000000000001E-3</v>
      </c>
      <c r="H64">
        <v>1.6999999999999999E-3</v>
      </c>
      <c r="I64">
        <v>1.0999999999999999E-2</v>
      </c>
      <c r="J64">
        <v>8.9999999999999998E-4</v>
      </c>
      <c r="K64">
        <v>2.4E-2</v>
      </c>
      <c r="L64">
        <v>0.92490000000000006</v>
      </c>
      <c r="M64">
        <v>3.0499999999999999E-2</v>
      </c>
      <c r="N64">
        <v>0.27460000000000001</v>
      </c>
      <c r="O64">
        <v>4.7999999999999996E-3</v>
      </c>
      <c r="P64">
        <v>0.13300000000000001</v>
      </c>
      <c r="Q64" s="1">
        <v>60172.54</v>
      </c>
      <c r="R64">
        <v>0.18079999999999999</v>
      </c>
      <c r="S64">
        <v>0.19850000000000001</v>
      </c>
      <c r="T64">
        <v>0.62070000000000003</v>
      </c>
      <c r="U64">
        <v>10.48</v>
      </c>
      <c r="V64" s="1">
        <v>83461.009999999995</v>
      </c>
      <c r="W64">
        <v>133.61000000000001</v>
      </c>
      <c r="X64" s="1">
        <v>195347.38</v>
      </c>
      <c r="Y64">
        <v>0.76949999999999996</v>
      </c>
      <c r="Z64">
        <v>0.1444</v>
      </c>
      <c r="AA64">
        <v>8.6099999999999996E-2</v>
      </c>
      <c r="AB64">
        <v>0.23050000000000001</v>
      </c>
      <c r="AC64">
        <v>195.35</v>
      </c>
      <c r="AD64" s="1">
        <v>6006.99</v>
      </c>
      <c r="AE64">
        <v>642.52</v>
      </c>
      <c r="AF64" s="1">
        <v>170964.78</v>
      </c>
      <c r="AG64" t="s">
        <v>3</v>
      </c>
      <c r="AH64" s="1">
        <v>38871</v>
      </c>
      <c r="AI64" s="1">
        <v>63398.76</v>
      </c>
      <c r="AJ64">
        <v>48.21</v>
      </c>
      <c r="AK64">
        <v>28.04</v>
      </c>
      <c r="AL64">
        <v>32.409999999999997</v>
      </c>
      <c r="AM64">
        <v>4.95</v>
      </c>
      <c r="AN64" s="1">
        <v>1852.04</v>
      </c>
      <c r="AO64">
        <v>0.96250000000000002</v>
      </c>
      <c r="AP64" s="1">
        <v>1460.21</v>
      </c>
      <c r="AQ64" s="1">
        <v>1955.71</v>
      </c>
      <c r="AR64" s="1">
        <v>6713.69</v>
      </c>
      <c r="AS64">
        <v>667.98</v>
      </c>
      <c r="AT64">
        <v>301.45</v>
      </c>
      <c r="AU64" s="1">
        <v>11099.04</v>
      </c>
      <c r="AV64" s="1">
        <v>5296.61</v>
      </c>
      <c r="AW64">
        <v>0.40379999999999999</v>
      </c>
      <c r="AX64" s="1">
        <v>5679.78</v>
      </c>
      <c r="AY64">
        <v>0.433</v>
      </c>
      <c r="AZ64" s="1">
        <v>1096.7</v>
      </c>
      <c r="BA64">
        <v>8.3599999999999994E-2</v>
      </c>
      <c r="BB64" s="1">
        <v>1042.9000000000001</v>
      </c>
      <c r="BC64">
        <v>7.9500000000000001E-2</v>
      </c>
      <c r="BD64" s="1">
        <v>13115.98</v>
      </c>
      <c r="BE64" s="1">
        <v>4109.63</v>
      </c>
      <c r="BF64">
        <v>0.86870000000000003</v>
      </c>
      <c r="BG64">
        <v>0.56040000000000001</v>
      </c>
      <c r="BH64">
        <v>0.23699999999999999</v>
      </c>
      <c r="BI64">
        <v>0.15160000000000001</v>
      </c>
      <c r="BJ64">
        <v>3.1600000000000003E-2</v>
      </c>
      <c r="BK64">
        <v>1.9400000000000001E-2</v>
      </c>
    </row>
    <row r="65" spans="1:63" x14ac:dyDescent="0.25">
      <c r="A65" t="s">
        <v>66</v>
      </c>
      <c r="B65">
        <v>46177</v>
      </c>
      <c r="C65">
        <v>46.9</v>
      </c>
      <c r="D65">
        <v>19.170000000000002</v>
      </c>
      <c r="E65">
        <v>899.13</v>
      </c>
      <c r="F65">
        <v>827.35</v>
      </c>
      <c r="G65">
        <v>4.1999999999999997E-3</v>
      </c>
      <c r="H65">
        <v>1.2999999999999999E-3</v>
      </c>
      <c r="I65">
        <v>1.34E-2</v>
      </c>
      <c r="J65">
        <v>1.1999999999999999E-3</v>
      </c>
      <c r="K65">
        <v>3.1E-2</v>
      </c>
      <c r="L65">
        <v>0.91259999999999997</v>
      </c>
      <c r="M65">
        <v>3.6400000000000002E-2</v>
      </c>
      <c r="N65">
        <v>0.45469999999999999</v>
      </c>
      <c r="O65">
        <v>4.1999999999999997E-3</v>
      </c>
      <c r="P65">
        <v>0.1527</v>
      </c>
      <c r="Q65" s="1">
        <v>55384.39</v>
      </c>
      <c r="R65">
        <v>0.19600000000000001</v>
      </c>
      <c r="S65">
        <v>0.2661</v>
      </c>
      <c r="T65">
        <v>0.53790000000000004</v>
      </c>
      <c r="U65">
        <v>8.43</v>
      </c>
      <c r="V65" s="1">
        <v>72843.87</v>
      </c>
      <c r="W65">
        <v>102.45</v>
      </c>
      <c r="X65" s="1">
        <v>182188.12</v>
      </c>
      <c r="Y65">
        <v>0.7762</v>
      </c>
      <c r="Z65">
        <v>0.13350000000000001</v>
      </c>
      <c r="AA65">
        <v>9.0300000000000005E-2</v>
      </c>
      <c r="AB65">
        <v>0.2238</v>
      </c>
      <c r="AC65">
        <v>182.19</v>
      </c>
      <c r="AD65" s="1">
        <v>5043.47</v>
      </c>
      <c r="AE65">
        <v>559.45000000000005</v>
      </c>
      <c r="AF65" s="1">
        <v>157855.12</v>
      </c>
      <c r="AG65" t="s">
        <v>3</v>
      </c>
      <c r="AH65" s="1">
        <v>35124</v>
      </c>
      <c r="AI65" s="1">
        <v>54616.74</v>
      </c>
      <c r="AJ65">
        <v>41.49</v>
      </c>
      <c r="AK65">
        <v>25.08</v>
      </c>
      <c r="AL65">
        <v>29.44</v>
      </c>
      <c r="AM65">
        <v>4.4400000000000004</v>
      </c>
      <c r="AN65" s="1">
        <v>1685.13</v>
      </c>
      <c r="AO65">
        <v>1.1254999999999999</v>
      </c>
      <c r="AP65" s="1">
        <v>1825.42</v>
      </c>
      <c r="AQ65" s="1">
        <v>2334.0300000000002</v>
      </c>
      <c r="AR65" s="1">
        <v>7323.2</v>
      </c>
      <c r="AS65">
        <v>813.96</v>
      </c>
      <c r="AT65">
        <v>393.72</v>
      </c>
      <c r="AU65" s="1">
        <v>12690.34</v>
      </c>
      <c r="AV65" s="1">
        <v>7351.89</v>
      </c>
      <c r="AW65">
        <v>0.4672</v>
      </c>
      <c r="AX65" s="1">
        <v>5355.37</v>
      </c>
      <c r="AY65">
        <v>0.34029999999999999</v>
      </c>
      <c r="AZ65" s="1">
        <v>1564.94</v>
      </c>
      <c r="BA65">
        <v>9.9400000000000002E-2</v>
      </c>
      <c r="BB65" s="1">
        <v>1465.24</v>
      </c>
      <c r="BC65">
        <v>9.3100000000000002E-2</v>
      </c>
      <c r="BD65" s="1">
        <v>15737.44</v>
      </c>
      <c r="BE65" s="1">
        <v>5466.9</v>
      </c>
      <c r="BF65">
        <v>1.4306000000000001</v>
      </c>
      <c r="BG65">
        <v>0.52510000000000001</v>
      </c>
      <c r="BH65">
        <v>0.2331</v>
      </c>
      <c r="BI65">
        <v>0.1845</v>
      </c>
      <c r="BJ65">
        <v>3.1399999999999997E-2</v>
      </c>
      <c r="BK65">
        <v>2.58E-2</v>
      </c>
    </row>
    <row r="66" spans="1:63" x14ac:dyDescent="0.25">
      <c r="A66" t="s">
        <v>67</v>
      </c>
      <c r="B66">
        <v>43661</v>
      </c>
      <c r="C66">
        <v>33.71</v>
      </c>
      <c r="D66">
        <v>163.61000000000001</v>
      </c>
      <c r="E66" s="1">
        <v>5515.99</v>
      </c>
      <c r="F66" s="1">
        <v>5253.36</v>
      </c>
      <c r="G66">
        <v>1.8800000000000001E-2</v>
      </c>
      <c r="H66">
        <v>6.9999999999999999E-4</v>
      </c>
      <c r="I66">
        <v>3.4799999999999998E-2</v>
      </c>
      <c r="J66">
        <v>1E-3</v>
      </c>
      <c r="K66">
        <v>4.8599999999999997E-2</v>
      </c>
      <c r="L66">
        <v>0.84609999999999996</v>
      </c>
      <c r="M66">
        <v>0.05</v>
      </c>
      <c r="N66">
        <v>0.22739999999999999</v>
      </c>
      <c r="O66">
        <v>1.47E-2</v>
      </c>
      <c r="P66">
        <v>0.1429</v>
      </c>
      <c r="Q66" s="1">
        <v>71835.839999999997</v>
      </c>
      <c r="R66">
        <v>0.16370000000000001</v>
      </c>
      <c r="S66">
        <v>0.20480000000000001</v>
      </c>
      <c r="T66">
        <v>0.63149999999999995</v>
      </c>
      <c r="U66">
        <v>32.81</v>
      </c>
      <c r="V66" s="1">
        <v>97153.09</v>
      </c>
      <c r="W66">
        <v>164.52</v>
      </c>
      <c r="X66" s="1">
        <v>206500.81</v>
      </c>
      <c r="Y66">
        <v>0.75749999999999995</v>
      </c>
      <c r="Z66">
        <v>0.1953</v>
      </c>
      <c r="AA66">
        <v>4.7199999999999999E-2</v>
      </c>
      <c r="AB66">
        <v>0.24249999999999999</v>
      </c>
      <c r="AC66">
        <v>206.5</v>
      </c>
      <c r="AD66" s="1">
        <v>7889.66</v>
      </c>
      <c r="AE66">
        <v>804.03</v>
      </c>
      <c r="AF66" s="1">
        <v>185450.83</v>
      </c>
      <c r="AG66" t="s">
        <v>3</v>
      </c>
      <c r="AH66" s="1">
        <v>42317</v>
      </c>
      <c r="AI66" s="1">
        <v>71346.070000000007</v>
      </c>
      <c r="AJ66">
        <v>66.66</v>
      </c>
      <c r="AK66">
        <v>35.54</v>
      </c>
      <c r="AL66">
        <v>40.630000000000003</v>
      </c>
      <c r="AM66">
        <v>4.34</v>
      </c>
      <c r="AN66" s="1">
        <v>2644.78</v>
      </c>
      <c r="AO66">
        <v>0.82140000000000002</v>
      </c>
      <c r="AP66" s="1">
        <v>1458.57</v>
      </c>
      <c r="AQ66" s="1">
        <v>1994.65</v>
      </c>
      <c r="AR66" s="1">
        <v>7418.86</v>
      </c>
      <c r="AS66">
        <v>846.51</v>
      </c>
      <c r="AT66">
        <v>372.91</v>
      </c>
      <c r="AU66" s="1">
        <v>12091.5</v>
      </c>
      <c r="AV66" s="1">
        <v>4337.96</v>
      </c>
      <c r="AW66">
        <v>0.32190000000000002</v>
      </c>
      <c r="AX66" s="1">
        <v>7190.77</v>
      </c>
      <c r="AY66">
        <v>0.53359999999999996</v>
      </c>
      <c r="AZ66">
        <v>958.61</v>
      </c>
      <c r="BA66">
        <v>7.1099999999999997E-2</v>
      </c>
      <c r="BB66">
        <v>988.88</v>
      </c>
      <c r="BC66">
        <v>7.3400000000000007E-2</v>
      </c>
      <c r="BD66" s="1">
        <v>13476.22</v>
      </c>
      <c r="BE66" s="1">
        <v>2857.71</v>
      </c>
      <c r="BF66">
        <v>0.46460000000000001</v>
      </c>
      <c r="BG66">
        <v>0.58860000000000001</v>
      </c>
      <c r="BH66">
        <v>0.24060000000000001</v>
      </c>
      <c r="BI66">
        <v>0.12520000000000001</v>
      </c>
      <c r="BJ66">
        <v>2.9399999999999999E-2</v>
      </c>
      <c r="BK66">
        <v>1.6199999999999999E-2</v>
      </c>
    </row>
    <row r="67" spans="1:63" x14ac:dyDescent="0.25">
      <c r="A67" t="s">
        <v>68</v>
      </c>
      <c r="B67">
        <v>43679</v>
      </c>
      <c r="C67">
        <v>69.760000000000005</v>
      </c>
      <c r="D67">
        <v>29.41</v>
      </c>
      <c r="E67" s="1">
        <v>2051.59</v>
      </c>
      <c r="F67" s="1">
        <v>1959.73</v>
      </c>
      <c r="G67">
        <v>6.1999999999999998E-3</v>
      </c>
      <c r="H67">
        <v>3.8E-3</v>
      </c>
      <c r="I67">
        <v>1.6299999999999999E-2</v>
      </c>
      <c r="J67">
        <v>8.0000000000000004E-4</v>
      </c>
      <c r="K67">
        <v>6.3600000000000004E-2</v>
      </c>
      <c r="L67">
        <v>0.86360000000000003</v>
      </c>
      <c r="M67">
        <v>4.58E-2</v>
      </c>
      <c r="N67">
        <v>0.44650000000000001</v>
      </c>
      <c r="O67">
        <v>1.5299999999999999E-2</v>
      </c>
      <c r="P67">
        <v>0.1535</v>
      </c>
      <c r="Q67" s="1">
        <v>62840.9</v>
      </c>
      <c r="R67">
        <v>0.17480000000000001</v>
      </c>
      <c r="S67">
        <v>0.1898</v>
      </c>
      <c r="T67">
        <v>0.63539999999999996</v>
      </c>
      <c r="U67">
        <v>14.33</v>
      </c>
      <c r="V67" s="1">
        <v>81047.460000000006</v>
      </c>
      <c r="W67">
        <v>138.81</v>
      </c>
      <c r="X67" s="1">
        <v>177226.38</v>
      </c>
      <c r="Y67">
        <v>0.75380000000000003</v>
      </c>
      <c r="Z67">
        <v>0.1822</v>
      </c>
      <c r="AA67">
        <v>6.4000000000000001E-2</v>
      </c>
      <c r="AB67">
        <v>0.2462</v>
      </c>
      <c r="AC67">
        <v>177.23</v>
      </c>
      <c r="AD67" s="1">
        <v>5414.48</v>
      </c>
      <c r="AE67">
        <v>586.29</v>
      </c>
      <c r="AF67" s="1">
        <v>166840.04</v>
      </c>
      <c r="AG67" t="s">
        <v>3</v>
      </c>
      <c r="AH67" s="1">
        <v>34320</v>
      </c>
      <c r="AI67" s="1">
        <v>54213.17</v>
      </c>
      <c r="AJ67">
        <v>48.17</v>
      </c>
      <c r="AK67">
        <v>28.43</v>
      </c>
      <c r="AL67">
        <v>34.72</v>
      </c>
      <c r="AM67">
        <v>4.1399999999999997</v>
      </c>
      <c r="AN67" s="1">
        <v>1375.07</v>
      </c>
      <c r="AO67">
        <v>1.1495</v>
      </c>
      <c r="AP67" s="1">
        <v>1486.13</v>
      </c>
      <c r="AQ67" s="1">
        <v>2059.09</v>
      </c>
      <c r="AR67" s="1">
        <v>7152.78</v>
      </c>
      <c r="AS67">
        <v>780.91</v>
      </c>
      <c r="AT67">
        <v>341.11</v>
      </c>
      <c r="AU67" s="1">
        <v>11820.01</v>
      </c>
      <c r="AV67" s="1">
        <v>5945.17</v>
      </c>
      <c r="AW67">
        <v>0.42230000000000001</v>
      </c>
      <c r="AX67" s="1">
        <v>5517.66</v>
      </c>
      <c r="AY67">
        <v>0.39190000000000003</v>
      </c>
      <c r="AZ67" s="1">
        <v>1224.1400000000001</v>
      </c>
      <c r="BA67">
        <v>8.6999999999999994E-2</v>
      </c>
      <c r="BB67" s="1">
        <v>1390.57</v>
      </c>
      <c r="BC67">
        <v>9.8799999999999999E-2</v>
      </c>
      <c r="BD67" s="1">
        <v>14077.54</v>
      </c>
      <c r="BE67" s="1">
        <v>4485.91</v>
      </c>
      <c r="BF67">
        <v>1.2445999999999999</v>
      </c>
      <c r="BG67">
        <v>0.56869999999999998</v>
      </c>
      <c r="BH67">
        <v>0.23449999999999999</v>
      </c>
      <c r="BI67">
        <v>0.1502</v>
      </c>
      <c r="BJ67">
        <v>2.9100000000000001E-2</v>
      </c>
      <c r="BK67">
        <v>1.7500000000000002E-2</v>
      </c>
    </row>
    <row r="68" spans="1:63" x14ac:dyDescent="0.25">
      <c r="A68" t="s">
        <v>69</v>
      </c>
      <c r="B68">
        <v>46508</v>
      </c>
      <c r="C68">
        <v>100.38</v>
      </c>
      <c r="D68">
        <v>6.95</v>
      </c>
      <c r="E68">
        <v>697.17</v>
      </c>
      <c r="F68">
        <v>685.19</v>
      </c>
      <c r="G68">
        <v>1.9E-3</v>
      </c>
      <c r="H68">
        <v>1.5E-3</v>
      </c>
      <c r="I68">
        <v>5.5999999999999999E-3</v>
      </c>
      <c r="J68">
        <v>1.1999999999999999E-3</v>
      </c>
      <c r="K68">
        <v>3.8800000000000001E-2</v>
      </c>
      <c r="L68">
        <v>0.92700000000000005</v>
      </c>
      <c r="M68">
        <v>2.4E-2</v>
      </c>
      <c r="N68">
        <v>0.33729999999999999</v>
      </c>
      <c r="O68">
        <v>3.5000000000000001E-3</v>
      </c>
      <c r="P68">
        <v>0.14979999999999999</v>
      </c>
      <c r="Q68" s="1">
        <v>58727.15</v>
      </c>
      <c r="R68">
        <v>0.18240000000000001</v>
      </c>
      <c r="S68">
        <v>0.22470000000000001</v>
      </c>
      <c r="T68">
        <v>0.59299999999999997</v>
      </c>
      <c r="U68">
        <v>8</v>
      </c>
      <c r="V68" s="1">
        <v>66749.350000000006</v>
      </c>
      <c r="W68">
        <v>83.6</v>
      </c>
      <c r="X68" s="1">
        <v>191712.17</v>
      </c>
      <c r="Y68">
        <v>0.75470000000000004</v>
      </c>
      <c r="Z68">
        <v>5.4300000000000001E-2</v>
      </c>
      <c r="AA68">
        <v>0.19089999999999999</v>
      </c>
      <c r="AB68">
        <v>0.24529999999999999</v>
      </c>
      <c r="AC68">
        <v>191.71</v>
      </c>
      <c r="AD68" s="1">
        <v>5602.7</v>
      </c>
      <c r="AE68">
        <v>550.11</v>
      </c>
      <c r="AF68" s="1">
        <v>176464.21</v>
      </c>
      <c r="AG68" t="s">
        <v>3</v>
      </c>
      <c r="AH68" s="1">
        <v>35512</v>
      </c>
      <c r="AI68" s="1">
        <v>53680.71</v>
      </c>
      <c r="AJ68">
        <v>39.39</v>
      </c>
      <c r="AK68">
        <v>25.61</v>
      </c>
      <c r="AL68">
        <v>28.31</v>
      </c>
      <c r="AM68">
        <v>4.3600000000000003</v>
      </c>
      <c r="AN68" s="1">
        <v>1548.25</v>
      </c>
      <c r="AO68">
        <v>1.5101</v>
      </c>
      <c r="AP68" s="1">
        <v>2004.44</v>
      </c>
      <c r="AQ68" s="1">
        <v>2560.38</v>
      </c>
      <c r="AR68" s="1">
        <v>7897.94</v>
      </c>
      <c r="AS68">
        <v>735.98</v>
      </c>
      <c r="AT68">
        <v>354.55</v>
      </c>
      <c r="AU68" s="1">
        <v>13553.29</v>
      </c>
      <c r="AV68" s="1">
        <v>7749.69</v>
      </c>
      <c r="AW68">
        <v>0.46129999999999999</v>
      </c>
      <c r="AX68" s="1">
        <v>5847.91</v>
      </c>
      <c r="AY68">
        <v>0.34810000000000002</v>
      </c>
      <c r="AZ68" s="1">
        <v>1886.01</v>
      </c>
      <c r="BA68">
        <v>0.1123</v>
      </c>
      <c r="BB68" s="1">
        <v>1317.71</v>
      </c>
      <c r="BC68">
        <v>7.8399999999999997E-2</v>
      </c>
      <c r="BD68" s="1">
        <v>16801.330000000002</v>
      </c>
      <c r="BE68" s="1">
        <v>6521.83</v>
      </c>
      <c r="BF68">
        <v>2.0909</v>
      </c>
      <c r="BG68">
        <v>0.53459999999999996</v>
      </c>
      <c r="BH68">
        <v>0.24440000000000001</v>
      </c>
      <c r="BI68">
        <v>0.15920000000000001</v>
      </c>
      <c r="BJ68">
        <v>3.6299999999999999E-2</v>
      </c>
      <c r="BK68">
        <v>2.5499999999999998E-2</v>
      </c>
    </row>
    <row r="69" spans="1:63" x14ac:dyDescent="0.25">
      <c r="A69" t="s">
        <v>70</v>
      </c>
      <c r="B69">
        <v>45856</v>
      </c>
      <c r="C69">
        <v>84.81</v>
      </c>
      <c r="D69">
        <v>22.63</v>
      </c>
      <c r="E69" s="1">
        <v>1919.23</v>
      </c>
      <c r="F69" s="1">
        <v>1811.63</v>
      </c>
      <c r="G69">
        <v>5.1999999999999998E-3</v>
      </c>
      <c r="H69">
        <v>3.7000000000000002E-3</v>
      </c>
      <c r="I69">
        <v>1.9300000000000001E-2</v>
      </c>
      <c r="J69">
        <v>1.1000000000000001E-3</v>
      </c>
      <c r="K69">
        <v>5.7200000000000001E-2</v>
      </c>
      <c r="L69">
        <v>0.86160000000000003</v>
      </c>
      <c r="M69">
        <v>5.1900000000000002E-2</v>
      </c>
      <c r="N69">
        <v>0.4592</v>
      </c>
      <c r="O69">
        <v>7.1000000000000004E-3</v>
      </c>
      <c r="P69">
        <v>0.15890000000000001</v>
      </c>
      <c r="Q69" s="1">
        <v>60542.96</v>
      </c>
      <c r="R69">
        <v>0.1925</v>
      </c>
      <c r="S69">
        <v>0.2054</v>
      </c>
      <c r="T69">
        <v>0.60209999999999997</v>
      </c>
      <c r="U69">
        <v>13.48</v>
      </c>
      <c r="V69" s="1">
        <v>78652.539999999994</v>
      </c>
      <c r="W69">
        <v>138.16</v>
      </c>
      <c r="X69" s="1">
        <v>184448.69</v>
      </c>
      <c r="Y69">
        <v>0.71599999999999997</v>
      </c>
      <c r="Z69">
        <v>0.18410000000000001</v>
      </c>
      <c r="AA69">
        <v>9.9900000000000003E-2</v>
      </c>
      <c r="AB69">
        <v>0.28399999999999997</v>
      </c>
      <c r="AC69">
        <v>184.45</v>
      </c>
      <c r="AD69" s="1">
        <v>5239.2</v>
      </c>
      <c r="AE69">
        <v>544.38</v>
      </c>
      <c r="AF69" s="1">
        <v>168003.01</v>
      </c>
      <c r="AG69" t="s">
        <v>3</v>
      </c>
      <c r="AH69" s="1">
        <v>33634</v>
      </c>
      <c r="AI69" s="1">
        <v>54362.23</v>
      </c>
      <c r="AJ69">
        <v>42.95</v>
      </c>
      <c r="AK69">
        <v>26.02</v>
      </c>
      <c r="AL69">
        <v>31.85</v>
      </c>
      <c r="AM69">
        <v>4.0599999999999996</v>
      </c>
      <c r="AN69" s="1">
        <v>1267.3699999999999</v>
      </c>
      <c r="AO69">
        <v>1.0664</v>
      </c>
      <c r="AP69" s="1">
        <v>1448.97</v>
      </c>
      <c r="AQ69" s="1">
        <v>2205.67</v>
      </c>
      <c r="AR69" s="1">
        <v>7367.87</v>
      </c>
      <c r="AS69">
        <v>823.61</v>
      </c>
      <c r="AT69">
        <v>355.17</v>
      </c>
      <c r="AU69" s="1">
        <v>12201.29</v>
      </c>
      <c r="AV69" s="1">
        <v>6438.34</v>
      </c>
      <c r="AW69">
        <v>0.43919999999999998</v>
      </c>
      <c r="AX69" s="1">
        <v>5332.81</v>
      </c>
      <c r="AY69">
        <v>0.36380000000000001</v>
      </c>
      <c r="AZ69" s="1">
        <v>1347.75</v>
      </c>
      <c r="BA69">
        <v>9.1899999999999996E-2</v>
      </c>
      <c r="BB69" s="1">
        <v>1539.76</v>
      </c>
      <c r="BC69">
        <v>0.105</v>
      </c>
      <c r="BD69" s="1">
        <v>14658.67</v>
      </c>
      <c r="BE69" s="1">
        <v>4885.3100000000004</v>
      </c>
      <c r="BF69">
        <v>1.3654999999999999</v>
      </c>
      <c r="BG69">
        <v>0.55289999999999995</v>
      </c>
      <c r="BH69">
        <v>0.2397</v>
      </c>
      <c r="BI69">
        <v>0.15570000000000001</v>
      </c>
      <c r="BJ69">
        <v>3.5000000000000003E-2</v>
      </c>
      <c r="BK69">
        <v>1.66E-2</v>
      </c>
    </row>
    <row r="70" spans="1:63" x14ac:dyDescent="0.25">
      <c r="A70" t="s">
        <v>71</v>
      </c>
      <c r="B70">
        <v>47787</v>
      </c>
      <c r="C70">
        <v>145.76</v>
      </c>
      <c r="D70">
        <v>11.68</v>
      </c>
      <c r="E70" s="1">
        <v>1703.1</v>
      </c>
      <c r="F70" s="1">
        <v>1586.39</v>
      </c>
      <c r="G70">
        <v>1.8E-3</v>
      </c>
      <c r="H70">
        <v>4.0000000000000002E-4</v>
      </c>
      <c r="I70">
        <v>5.4999999999999997E-3</v>
      </c>
      <c r="J70">
        <v>6.9999999999999999E-4</v>
      </c>
      <c r="K70">
        <v>1.5599999999999999E-2</v>
      </c>
      <c r="L70">
        <v>0.94989999999999997</v>
      </c>
      <c r="M70">
        <v>2.6100000000000002E-2</v>
      </c>
      <c r="N70">
        <v>0.48330000000000001</v>
      </c>
      <c r="O70">
        <v>2.0999999999999999E-3</v>
      </c>
      <c r="P70">
        <v>0.15909999999999999</v>
      </c>
      <c r="Q70" s="1">
        <v>58260.6</v>
      </c>
      <c r="R70">
        <v>0.17130000000000001</v>
      </c>
      <c r="S70">
        <v>0.21920000000000001</v>
      </c>
      <c r="T70">
        <v>0.60950000000000004</v>
      </c>
      <c r="U70">
        <v>13.95</v>
      </c>
      <c r="V70" s="1">
        <v>73547.19</v>
      </c>
      <c r="W70">
        <v>117.02</v>
      </c>
      <c r="X70" s="1">
        <v>201748.02</v>
      </c>
      <c r="Y70">
        <v>0.59799999999999998</v>
      </c>
      <c r="Z70">
        <v>0.14319999999999999</v>
      </c>
      <c r="AA70">
        <v>0.25879999999999997</v>
      </c>
      <c r="AB70">
        <v>0.40200000000000002</v>
      </c>
      <c r="AC70">
        <v>201.75</v>
      </c>
      <c r="AD70" s="1">
        <v>5550.11</v>
      </c>
      <c r="AE70">
        <v>434.95</v>
      </c>
      <c r="AF70" s="1">
        <v>169506.35</v>
      </c>
      <c r="AG70" t="s">
        <v>3</v>
      </c>
      <c r="AH70" s="1">
        <v>33580</v>
      </c>
      <c r="AI70" s="1">
        <v>52133.06</v>
      </c>
      <c r="AJ70">
        <v>34.270000000000003</v>
      </c>
      <c r="AK70">
        <v>24.3</v>
      </c>
      <c r="AL70">
        <v>26.54</v>
      </c>
      <c r="AM70">
        <v>4.33</v>
      </c>
      <c r="AN70" s="1">
        <v>1183.2</v>
      </c>
      <c r="AO70">
        <v>0.90159999999999996</v>
      </c>
      <c r="AP70" s="1">
        <v>1595.99</v>
      </c>
      <c r="AQ70" s="1">
        <v>2599.2399999999998</v>
      </c>
      <c r="AR70" s="1">
        <v>7370.61</v>
      </c>
      <c r="AS70">
        <v>673.17</v>
      </c>
      <c r="AT70">
        <v>275.74</v>
      </c>
      <c r="AU70" s="1">
        <v>12514.75</v>
      </c>
      <c r="AV70" s="1">
        <v>7880.37</v>
      </c>
      <c r="AW70">
        <v>0.50749999999999995</v>
      </c>
      <c r="AX70" s="1">
        <v>4923.76</v>
      </c>
      <c r="AY70">
        <v>0.31709999999999999</v>
      </c>
      <c r="AZ70" s="1">
        <v>1241.01</v>
      </c>
      <c r="BA70">
        <v>7.9899999999999999E-2</v>
      </c>
      <c r="BB70" s="1">
        <v>1482.95</v>
      </c>
      <c r="BC70">
        <v>9.5500000000000002E-2</v>
      </c>
      <c r="BD70" s="1">
        <v>15528.08</v>
      </c>
      <c r="BE70" s="1">
        <v>6488.92</v>
      </c>
      <c r="BF70">
        <v>2.0358999999999998</v>
      </c>
      <c r="BG70">
        <v>0.53659999999999997</v>
      </c>
      <c r="BH70">
        <v>0.25390000000000001</v>
      </c>
      <c r="BI70">
        <v>0.1452</v>
      </c>
      <c r="BJ70">
        <v>4.3299999999999998E-2</v>
      </c>
      <c r="BK70">
        <v>2.1100000000000001E-2</v>
      </c>
    </row>
    <row r="71" spans="1:63" x14ac:dyDescent="0.25">
      <c r="A71" t="s">
        <v>72</v>
      </c>
      <c r="B71">
        <v>48470</v>
      </c>
      <c r="C71">
        <v>82.05</v>
      </c>
      <c r="D71">
        <v>22.69</v>
      </c>
      <c r="E71" s="1">
        <v>1861.3</v>
      </c>
      <c r="F71" s="1">
        <v>1804.6</v>
      </c>
      <c r="G71">
        <v>5.4999999999999997E-3</v>
      </c>
      <c r="H71">
        <v>2.0000000000000001E-4</v>
      </c>
      <c r="I71">
        <v>1.01E-2</v>
      </c>
      <c r="J71">
        <v>8.9999999999999998E-4</v>
      </c>
      <c r="K71">
        <v>3.4000000000000002E-2</v>
      </c>
      <c r="L71">
        <v>0.91949999999999998</v>
      </c>
      <c r="M71">
        <v>2.98E-2</v>
      </c>
      <c r="N71">
        <v>0.21959999999999999</v>
      </c>
      <c r="O71">
        <v>1.0699999999999999E-2</v>
      </c>
      <c r="P71">
        <v>0.1211</v>
      </c>
      <c r="Q71" s="1">
        <v>64657.85</v>
      </c>
      <c r="R71">
        <v>0.15679999999999999</v>
      </c>
      <c r="S71">
        <v>0.1905</v>
      </c>
      <c r="T71">
        <v>0.65269999999999995</v>
      </c>
      <c r="U71">
        <v>12.14</v>
      </c>
      <c r="V71" s="1">
        <v>88576.71</v>
      </c>
      <c r="W71">
        <v>147.19999999999999</v>
      </c>
      <c r="X71" s="1">
        <v>243545.46</v>
      </c>
      <c r="Y71">
        <v>0.79869999999999997</v>
      </c>
      <c r="Z71">
        <v>9.5799999999999996E-2</v>
      </c>
      <c r="AA71">
        <v>0.10539999999999999</v>
      </c>
      <c r="AB71">
        <v>0.20130000000000001</v>
      </c>
      <c r="AC71">
        <v>243.55</v>
      </c>
      <c r="AD71" s="1">
        <v>7038.06</v>
      </c>
      <c r="AE71">
        <v>684.91</v>
      </c>
      <c r="AF71" s="1">
        <v>212102.73</v>
      </c>
      <c r="AG71" t="s">
        <v>3</v>
      </c>
      <c r="AH71" s="1">
        <v>43237</v>
      </c>
      <c r="AI71" s="1">
        <v>77777.990000000005</v>
      </c>
      <c r="AJ71">
        <v>44.79</v>
      </c>
      <c r="AK71">
        <v>25.96</v>
      </c>
      <c r="AL71">
        <v>28.65</v>
      </c>
      <c r="AM71">
        <v>4.29</v>
      </c>
      <c r="AN71" s="1">
        <v>1956.97</v>
      </c>
      <c r="AO71">
        <v>0.96399999999999997</v>
      </c>
      <c r="AP71" s="1">
        <v>1504.69</v>
      </c>
      <c r="AQ71" s="1">
        <v>2204.27</v>
      </c>
      <c r="AR71" s="1">
        <v>7016.13</v>
      </c>
      <c r="AS71">
        <v>781.67</v>
      </c>
      <c r="AT71">
        <v>316.77999999999997</v>
      </c>
      <c r="AU71" s="1">
        <v>11823.55</v>
      </c>
      <c r="AV71" s="1">
        <v>4526.08</v>
      </c>
      <c r="AW71">
        <v>0.3261</v>
      </c>
      <c r="AX71" s="1">
        <v>7147.03</v>
      </c>
      <c r="AY71">
        <v>0.51490000000000002</v>
      </c>
      <c r="AZ71" s="1">
        <v>1337.93</v>
      </c>
      <c r="BA71">
        <v>9.64E-2</v>
      </c>
      <c r="BB71">
        <v>869.15</v>
      </c>
      <c r="BC71">
        <v>6.2600000000000003E-2</v>
      </c>
      <c r="BD71" s="1">
        <v>13880.2</v>
      </c>
      <c r="BE71" s="1">
        <v>3304.94</v>
      </c>
      <c r="BF71">
        <v>0.55089999999999995</v>
      </c>
      <c r="BG71">
        <v>0.56610000000000005</v>
      </c>
      <c r="BH71">
        <v>0.23469999999999999</v>
      </c>
      <c r="BI71">
        <v>0.1464</v>
      </c>
      <c r="BJ71">
        <v>3.39E-2</v>
      </c>
      <c r="BK71">
        <v>1.9E-2</v>
      </c>
    </row>
    <row r="72" spans="1:63" x14ac:dyDescent="0.25">
      <c r="A72" t="s">
        <v>73</v>
      </c>
      <c r="B72">
        <v>46755</v>
      </c>
      <c r="C72">
        <v>86.52</v>
      </c>
      <c r="D72">
        <v>20.86</v>
      </c>
      <c r="E72" s="1">
        <v>1804.9</v>
      </c>
      <c r="F72" s="1">
        <v>1757.05</v>
      </c>
      <c r="G72">
        <v>9.1000000000000004E-3</v>
      </c>
      <c r="H72">
        <v>2.9999999999999997E-4</v>
      </c>
      <c r="I72">
        <v>0.01</v>
      </c>
      <c r="J72">
        <v>8.0000000000000004E-4</v>
      </c>
      <c r="K72">
        <v>3.5900000000000001E-2</v>
      </c>
      <c r="L72">
        <v>0.91390000000000005</v>
      </c>
      <c r="M72">
        <v>0.03</v>
      </c>
      <c r="N72">
        <v>0.15679999999999999</v>
      </c>
      <c r="O72">
        <v>1.38E-2</v>
      </c>
      <c r="P72">
        <v>0.1119</v>
      </c>
      <c r="Q72" s="1">
        <v>65262.400000000001</v>
      </c>
      <c r="R72">
        <v>0.1638</v>
      </c>
      <c r="S72">
        <v>0.18890000000000001</v>
      </c>
      <c r="T72">
        <v>0.64729999999999999</v>
      </c>
      <c r="U72">
        <v>12.24</v>
      </c>
      <c r="V72" s="1">
        <v>86596.32</v>
      </c>
      <c r="W72">
        <v>142.80000000000001</v>
      </c>
      <c r="X72" s="1">
        <v>259916.28</v>
      </c>
      <c r="Y72">
        <v>0.83150000000000002</v>
      </c>
      <c r="Z72">
        <v>8.3199999999999996E-2</v>
      </c>
      <c r="AA72">
        <v>8.5300000000000001E-2</v>
      </c>
      <c r="AB72">
        <v>0.16850000000000001</v>
      </c>
      <c r="AC72">
        <v>259.92</v>
      </c>
      <c r="AD72" s="1">
        <v>7422.67</v>
      </c>
      <c r="AE72">
        <v>764.1</v>
      </c>
      <c r="AF72" s="1">
        <v>223881.31</v>
      </c>
      <c r="AG72" t="s">
        <v>3</v>
      </c>
      <c r="AH72" s="1">
        <v>44689</v>
      </c>
      <c r="AI72" s="1">
        <v>87524</v>
      </c>
      <c r="AJ72">
        <v>44.62</v>
      </c>
      <c r="AK72">
        <v>26.08</v>
      </c>
      <c r="AL72">
        <v>29.21</v>
      </c>
      <c r="AM72">
        <v>4.4400000000000004</v>
      </c>
      <c r="AN72" s="1">
        <v>1815.16</v>
      </c>
      <c r="AO72">
        <v>0.9335</v>
      </c>
      <c r="AP72" s="1">
        <v>1550.33</v>
      </c>
      <c r="AQ72" s="1">
        <v>2181.6</v>
      </c>
      <c r="AR72" s="1">
        <v>6881.34</v>
      </c>
      <c r="AS72">
        <v>685.66</v>
      </c>
      <c r="AT72">
        <v>344.74</v>
      </c>
      <c r="AU72" s="1">
        <v>11643.67</v>
      </c>
      <c r="AV72" s="1">
        <v>3936.4</v>
      </c>
      <c r="AW72">
        <v>0.2923</v>
      </c>
      <c r="AX72" s="1">
        <v>7536.07</v>
      </c>
      <c r="AY72">
        <v>0.55959999999999999</v>
      </c>
      <c r="AZ72" s="1">
        <v>1229.57</v>
      </c>
      <c r="BA72">
        <v>9.1300000000000006E-2</v>
      </c>
      <c r="BB72">
        <v>764.36</v>
      </c>
      <c r="BC72">
        <v>5.6800000000000003E-2</v>
      </c>
      <c r="BD72" s="1">
        <v>13466.39</v>
      </c>
      <c r="BE72" s="1">
        <v>2757.03</v>
      </c>
      <c r="BF72">
        <v>0.4108</v>
      </c>
      <c r="BG72">
        <v>0.56850000000000001</v>
      </c>
      <c r="BH72">
        <v>0.2319</v>
      </c>
      <c r="BI72">
        <v>0.1467</v>
      </c>
      <c r="BJ72">
        <v>3.3399999999999999E-2</v>
      </c>
      <c r="BK72">
        <v>1.95E-2</v>
      </c>
    </row>
    <row r="73" spans="1:63" x14ac:dyDescent="0.25">
      <c r="A73" t="s">
        <v>74</v>
      </c>
      <c r="B73">
        <v>43687</v>
      </c>
      <c r="C73">
        <v>16.190000000000001</v>
      </c>
      <c r="D73">
        <v>100.43</v>
      </c>
      <c r="E73" s="1">
        <v>1626.07</v>
      </c>
      <c r="F73" s="1">
        <v>1509.75</v>
      </c>
      <c r="G73">
        <v>6.6E-3</v>
      </c>
      <c r="H73">
        <v>4.0000000000000002E-4</v>
      </c>
      <c r="I73">
        <v>3.6499999999999998E-2</v>
      </c>
      <c r="J73">
        <v>1E-3</v>
      </c>
      <c r="K73">
        <v>3.5400000000000001E-2</v>
      </c>
      <c r="L73">
        <v>0.86070000000000002</v>
      </c>
      <c r="M73">
        <v>5.9400000000000001E-2</v>
      </c>
      <c r="N73">
        <v>0.60350000000000004</v>
      </c>
      <c r="O73">
        <v>6.7000000000000002E-3</v>
      </c>
      <c r="P73">
        <v>0.1694</v>
      </c>
      <c r="Q73" s="1">
        <v>60038.31</v>
      </c>
      <c r="R73">
        <v>0.18129999999999999</v>
      </c>
      <c r="S73">
        <v>0.2001</v>
      </c>
      <c r="T73">
        <v>0.61850000000000005</v>
      </c>
      <c r="U73">
        <v>13</v>
      </c>
      <c r="V73" s="1">
        <v>76662.28</v>
      </c>
      <c r="W73">
        <v>121.12</v>
      </c>
      <c r="X73" s="1">
        <v>130168.09</v>
      </c>
      <c r="Y73">
        <v>0.69489999999999996</v>
      </c>
      <c r="Z73">
        <v>0.2198</v>
      </c>
      <c r="AA73">
        <v>8.5300000000000001E-2</v>
      </c>
      <c r="AB73">
        <v>0.30509999999999998</v>
      </c>
      <c r="AC73">
        <v>130.16999999999999</v>
      </c>
      <c r="AD73" s="1">
        <v>4344.49</v>
      </c>
      <c r="AE73">
        <v>503.44</v>
      </c>
      <c r="AF73" s="1">
        <v>108516.64</v>
      </c>
      <c r="AG73" t="s">
        <v>3</v>
      </c>
      <c r="AH73" s="1">
        <v>29902</v>
      </c>
      <c r="AI73" s="1">
        <v>46097.64</v>
      </c>
      <c r="AJ73">
        <v>50.58</v>
      </c>
      <c r="AK73">
        <v>29.73</v>
      </c>
      <c r="AL73">
        <v>37.799999999999997</v>
      </c>
      <c r="AM73">
        <v>4.2300000000000004</v>
      </c>
      <c r="AN73">
        <v>34.51</v>
      </c>
      <c r="AO73">
        <v>0.86109999999999998</v>
      </c>
      <c r="AP73" s="1">
        <v>1723.73</v>
      </c>
      <c r="AQ73" s="1">
        <v>2019.31</v>
      </c>
      <c r="AR73" s="1">
        <v>7557.32</v>
      </c>
      <c r="AS73">
        <v>740.89</v>
      </c>
      <c r="AT73">
        <v>381.8</v>
      </c>
      <c r="AU73" s="1">
        <v>12423.05</v>
      </c>
      <c r="AV73" s="1">
        <v>8062.52</v>
      </c>
      <c r="AW73">
        <v>0.53669999999999995</v>
      </c>
      <c r="AX73" s="1">
        <v>3947.41</v>
      </c>
      <c r="AY73">
        <v>0.26279999999999998</v>
      </c>
      <c r="AZ73" s="1">
        <v>1337</v>
      </c>
      <c r="BA73">
        <v>8.8999999999999996E-2</v>
      </c>
      <c r="BB73" s="1">
        <v>1676.03</v>
      </c>
      <c r="BC73">
        <v>0.1116</v>
      </c>
      <c r="BD73" s="1">
        <v>15022.97</v>
      </c>
      <c r="BE73" s="1">
        <v>6181.8</v>
      </c>
      <c r="BF73">
        <v>2.1966999999999999</v>
      </c>
      <c r="BG73">
        <v>0.54279999999999995</v>
      </c>
      <c r="BH73">
        <v>0.2465</v>
      </c>
      <c r="BI73">
        <v>0.16059999999999999</v>
      </c>
      <c r="BJ73">
        <v>3.1300000000000001E-2</v>
      </c>
      <c r="BK73">
        <v>1.8800000000000001E-2</v>
      </c>
    </row>
    <row r="74" spans="1:63" x14ac:dyDescent="0.25">
      <c r="A74" t="s">
        <v>75</v>
      </c>
      <c r="B74">
        <v>45252</v>
      </c>
      <c r="C74">
        <v>126</v>
      </c>
      <c r="D74">
        <v>8.58</v>
      </c>
      <c r="E74" s="1">
        <v>1081.4000000000001</v>
      </c>
      <c r="F74" s="1">
        <v>1042.52</v>
      </c>
      <c r="G74">
        <v>1.8E-3</v>
      </c>
      <c r="H74">
        <v>4.0000000000000002E-4</v>
      </c>
      <c r="I74">
        <v>3.7000000000000002E-3</v>
      </c>
      <c r="J74">
        <v>1.1999999999999999E-3</v>
      </c>
      <c r="K74">
        <v>1.23E-2</v>
      </c>
      <c r="L74">
        <v>0.96040000000000003</v>
      </c>
      <c r="M74">
        <v>2.0199999999999999E-2</v>
      </c>
      <c r="N74">
        <v>0.4224</v>
      </c>
      <c r="O74">
        <v>1.1999999999999999E-3</v>
      </c>
      <c r="P74">
        <v>0.1588</v>
      </c>
      <c r="Q74" s="1">
        <v>56104.07</v>
      </c>
      <c r="R74">
        <v>0.18160000000000001</v>
      </c>
      <c r="S74">
        <v>0.24709999999999999</v>
      </c>
      <c r="T74">
        <v>0.57120000000000004</v>
      </c>
      <c r="U74">
        <v>10.24</v>
      </c>
      <c r="V74" s="1">
        <v>70037.87</v>
      </c>
      <c r="W74">
        <v>100.77</v>
      </c>
      <c r="X74" s="1">
        <v>232712.69</v>
      </c>
      <c r="Y74">
        <v>0.58150000000000002</v>
      </c>
      <c r="Z74">
        <v>0.1181</v>
      </c>
      <c r="AA74">
        <v>0.3004</v>
      </c>
      <c r="AB74">
        <v>0.41849999999999998</v>
      </c>
      <c r="AC74">
        <v>232.71</v>
      </c>
      <c r="AD74" s="1">
        <v>6456.52</v>
      </c>
      <c r="AE74">
        <v>454.07</v>
      </c>
      <c r="AF74" s="1">
        <v>192913.82</v>
      </c>
      <c r="AG74" t="s">
        <v>3</v>
      </c>
      <c r="AH74" s="1">
        <v>34091</v>
      </c>
      <c r="AI74" s="1">
        <v>53507.28</v>
      </c>
      <c r="AJ74">
        <v>36.299999999999997</v>
      </c>
      <c r="AK74">
        <v>23.62</v>
      </c>
      <c r="AL74">
        <v>26.45</v>
      </c>
      <c r="AM74">
        <v>4.51</v>
      </c>
      <c r="AN74" s="1">
        <v>1726.37</v>
      </c>
      <c r="AO74">
        <v>1.0531999999999999</v>
      </c>
      <c r="AP74" s="1">
        <v>1692.36</v>
      </c>
      <c r="AQ74" s="1">
        <v>2724.61</v>
      </c>
      <c r="AR74" s="1">
        <v>7329.92</v>
      </c>
      <c r="AS74">
        <v>716.19</v>
      </c>
      <c r="AT74">
        <v>390.78</v>
      </c>
      <c r="AU74" s="1">
        <v>12853.86</v>
      </c>
      <c r="AV74" s="1">
        <v>7385.36</v>
      </c>
      <c r="AW74">
        <v>0.45600000000000002</v>
      </c>
      <c r="AX74" s="1">
        <v>5847.88</v>
      </c>
      <c r="AY74">
        <v>0.36099999999999999</v>
      </c>
      <c r="AZ74" s="1">
        <v>1499.1</v>
      </c>
      <c r="BA74">
        <v>9.2600000000000002E-2</v>
      </c>
      <c r="BB74" s="1">
        <v>1465.19</v>
      </c>
      <c r="BC74">
        <v>9.0499999999999997E-2</v>
      </c>
      <c r="BD74" s="1">
        <v>16197.54</v>
      </c>
      <c r="BE74" s="1">
        <v>6427.29</v>
      </c>
      <c r="BF74">
        <v>1.94</v>
      </c>
      <c r="BG74">
        <v>0.52139999999999997</v>
      </c>
      <c r="BH74">
        <v>0.26429999999999998</v>
      </c>
      <c r="BI74">
        <v>0.1542</v>
      </c>
      <c r="BJ74">
        <v>3.9399999999999998E-2</v>
      </c>
      <c r="BK74">
        <v>2.07E-2</v>
      </c>
    </row>
    <row r="75" spans="1:63" x14ac:dyDescent="0.25">
      <c r="A75" t="s">
        <v>76</v>
      </c>
      <c r="B75">
        <v>43695</v>
      </c>
      <c r="C75">
        <v>71.099999999999994</v>
      </c>
      <c r="D75">
        <v>25.69</v>
      </c>
      <c r="E75" s="1">
        <v>1826.44</v>
      </c>
      <c r="F75" s="1">
        <v>1678.59</v>
      </c>
      <c r="G75">
        <v>3.3E-3</v>
      </c>
      <c r="H75">
        <v>5.0000000000000001E-4</v>
      </c>
      <c r="I75">
        <v>2.3099999999999999E-2</v>
      </c>
      <c r="J75">
        <v>5.9999999999999995E-4</v>
      </c>
      <c r="K75">
        <v>1.9699999999999999E-2</v>
      </c>
      <c r="L75">
        <v>0.90390000000000004</v>
      </c>
      <c r="M75">
        <v>4.8899999999999999E-2</v>
      </c>
      <c r="N75">
        <v>0.64410000000000001</v>
      </c>
      <c r="O75">
        <v>2.7000000000000001E-3</v>
      </c>
      <c r="P75">
        <v>0.1724</v>
      </c>
      <c r="Q75" s="1">
        <v>57222.879999999997</v>
      </c>
      <c r="R75">
        <v>0.16550000000000001</v>
      </c>
      <c r="S75">
        <v>0.2014</v>
      </c>
      <c r="T75">
        <v>0.6331</v>
      </c>
      <c r="U75">
        <v>14.95</v>
      </c>
      <c r="V75" s="1">
        <v>77498.710000000006</v>
      </c>
      <c r="W75">
        <v>118.08</v>
      </c>
      <c r="X75" s="1">
        <v>152718.01999999999</v>
      </c>
      <c r="Y75">
        <v>0.67420000000000002</v>
      </c>
      <c r="Z75">
        <v>0.20039999999999999</v>
      </c>
      <c r="AA75">
        <v>0.12540000000000001</v>
      </c>
      <c r="AB75">
        <v>0.32579999999999998</v>
      </c>
      <c r="AC75">
        <v>152.72</v>
      </c>
      <c r="AD75" s="1">
        <v>4277.7700000000004</v>
      </c>
      <c r="AE75">
        <v>442.84</v>
      </c>
      <c r="AF75" s="1">
        <v>129576.41</v>
      </c>
      <c r="AG75" t="s">
        <v>3</v>
      </c>
      <c r="AH75" s="1">
        <v>30192</v>
      </c>
      <c r="AI75" s="1">
        <v>47969.88</v>
      </c>
      <c r="AJ75">
        <v>39.31</v>
      </c>
      <c r="AK75">
        <v>25.03</v>
      </c>
      <c r="AL75">
        <v>29.69</v>
      </c>
      <c r="AM75">
        <v>4.1100000000000003</v>
      </c>
      <c r="AN75" s="1">
        <v>1168.8</v>
      </c>
      <c r="AO75">
        <v>1.0037</v>
      </c>
      <c r="AP75" s="1">
        <v>1659.64</v>
      </c>
      <c r="AQ75" s="1">
        <v>2256.0700000000002</v>
      </c>
      <c r="AR75" s="1">
        <v>7644.4</v>
      </c>
      <c r="AS75">
        <v>710.04</v>
      </c>
      <c r="AT75">
        <v>404.49</v>
      </c>
      <c r="AU75" s="1">
        <v>12674.63</v>
      </c>
      <c r="AV75" s="1">
        <v>8029.54</v>
      </c>
      <c r="AW75">
        <v>0.52690000000000003</v>
      </c>
      <c r="AX75" s="1">
        <v>4286.3999999999996</v>
      </c>
      <c r="AY75">
        <v>0.28129999999999999</v>
      </c>
      <c r="AZ75" s="1">
        <v>1090.93</v>
      </c>
      <c r="BA75">
        <v>7.1599999999999997E-2</v>
      </c>
      <c r="BB75" s="1">
        <v>1831.26</v>
      </c>
      <c r="BC75">
        <v>0.1202</v>
      </c>
      <c r="BD75" s="1">
        <v>15238.13</v>
      </c>
      <c r="BE75" s="1">
        <v>6070.88</v>
      </c>
      <c r="BF75">
        <v>2.1116000000000001</v>
      </c>
      <c r="BG75">
        <v>0.54369999999999996</v>
      </c>
      <c r="BH75">
        <v>0.2661</v>
      </c>
      <c r="BI75">
        <v>0.14130000000000001</v>
      </c>
      <c r="BJ75">
        <v>3.4599999999999999E-2</v>
      </c>
      <c r="BK75">
        <v>1.43E-2</v>
      </c>
    </row>
    <row r="76" spans="1:63" x14ac:dyDescent="0.25">
      <c r="A76" t="s">
        <v>77</v>
      </c>
      <c r="B76">
        <v>43703</v>
      </c>
      <c r="C76">
        <v>9.48</v>
      </c>
      <c r="D76">
        <v>287.27999999999997</v>
      </c>
      <c r="E76" s="1">
        <v>2722.33</v>
      </c>
      <c r="F76" s="1">
        <v>2206.5</v>
      </c>
      <c r="G76">
        <v>3.3E-3</v>
      </c>
      <c r="H76">
        <v>6.9999999999999999E-4</v>
      </c>
      <c r="I76">
        <v>0.42</v>
      </c>
      <c r="J76">
        <v>1.4E-3</v>
      </c>
      <c r="K76">
        <v>0.11360000000000001</v>
      </c>
      <c r="L76">
        <v>0.34339999999999998</v>
      </c>
      <c r="M76">
        <v>0.1176</v>
      </c>
      <c r="N76">
        <v>0.97829999999999995</v>
      </c>
      <c r="O76">
        <v>3.8300000000000001E-2</v>
      </c>
      <c r="P76">
        <v>0.1976</v>
      </c>
      <c r="Q76" s="1">
        <v>61722.400000000001</v>
      </c>
      <c r="R76">
        <v>0.27750000000000002</v>
      </c>
      <c r="S76">
        <v>0.2064</v>
      </c>
      <c r="T76">
        <v>0.51600000000000001</v>
      </c>
      <c r="U76">
        <v>23.33</v>
      </c>
      <c r="V76" s="1">
        <v>87280.08</v>
      </c>
      <c r="W76">
        <v>114.93</v>
      </c>
      <c r="X76" s="1">
        <v>86815.7</v>
      </c>
      <c r="Y76">
        <v>0.61729999999999996</v>
      </c>
      <c r="Z76">
        <v>0.3085</v>
      </c>
      <c r="AA76">
        <v>7.4200000000000002E-2</v>
      </c>
      <c r="AB76">
        <v>0.38269999999999998</v>
      </c>
      <c r="AC76">
        <v>86.82</v>
      </c>
      <c r="AD76" s="1">
        <v>3662.02</v>
      </c>
      <c r="AE76">
        <v>406.54</v>
      </c>
      <c r="AF76" s="1">
        <v>72415.289999999994</v>
      </c>
      <c r="AG76" t="s">
        <v>3</v>
      </c>
      <c r="AH76" s="1">
        <v>26364</v>
      </c>
      <c r="AI76" s="1">
        <v>38730.839999999997</v>
      </c>
      <c r="AJ76">
        <v>59.97</v>
      </c>
      <c r="AK76">
        <v>38.869999999999997</v>
      </c>
      <c r="AL76">
        <v>45.45</v>
      </c>
      <c r="AM76">
        <v>4.7300000000000004</v>
      </c>
      <c r="AN76">
        <v>0</v>
      </c>
      <c r="AO76">
        <v>1.0889</v>
      </c>
      <c r="AP76" s="1">
        <v>2142.73</v>
      </c>
      <c r="AQ76" s="1">
        <v>2646.13</v>
      </c>
      <c r="AR76" s="1">
        <v>8445.2900000000009</v>
      </c>
      <c r="AS76" s="1">
        <v>1039.06</v>
      </c>
      <c r="AT76">
        <v>614.9</v>
      </c>
      <c r="AU76" s="1">
        <v>14888.12</v>
      </c>
      <c r="AV76" s="1">
        <v>11101.59</v>
      </c>
      <c r="AW76">
        <v>0.58130000000000004</v>
      </c>
      <c r="AX76" s="1">
        <v>3978.44</v>
      </c>
      <c r="AY76">
        <v>0.20830000000000001</v>
      </c>
      <c r="AZ76" s="1">
        <v>1371.44</v>
      </c>
      <c r="BA76">
        <v>7.1800000000000003E-2</v>
      </c>
      <c r="BB76" s="1">
        <v>2644.86</v>
      </c>
      <c r="BC76">
        <v>0.13850000000000001</v>
      </c>
      <c r="BD76" s="1">
        <v>19096.32</v>
      </c>
      <c r="BE76" s="1">
        <v>6787.18</v>
      </c>
      <c r="BF76">
        <v>3.8700999999999999</v>
      </c>
      <c r="BG76">
        <v>0.54210000000000003</v>
      </c>
      <c r="BH76">
        <v>0.22309999999999999</v>
      </c>
      <c r="BI76">
        <v>0.19059999999999999</v>
      </c>
      <c r="BJ76">
        <v>2.87E-2</v>
      </c>
      <c r="BK76">
        <v>1.55E-2</v>
      </c>
    </row>
    <row r="77" spans="1:63" x14ac:dyDescent="0.25">
      <c r="A77" t="s">
        <v>78</v>
      </c>
      <c r="B77">
        <v>46946</v>
      </c>
      <c r="C77">
        <v>34.950000000000003</v>
      </c>
      <c r="D77">
        <v>106.1</v>
      </c>
      <c r="E77" s="1">
        <v>3708.58</v>
      </c>
      <c r="F77" s="1">
        <v>3517.19</v>
      </c>
      <c r="G77">
        <v>4.2599999999999999E-2</v>
      </c>
      <c r="H77">
        <v>8.9999999999999998E-4</v>
      </c>
      <c r="I77">
        <v>0.1193</v>
      </c>
      <c r="J77">
        <v>1E-3</v>
      </c>
      <c r="K77">
        <v>6.2899999999999998E-2</v>
      </c>
      <c r="L77">
        <v>0.71109999999999995</v>
      </c>
      <c r="M77">
        <v>6.2100000000000002E-2</v>
      </c>
      <c r="N77">
        <v>0.29449999999999998</v>
      </c>
      <c r="O77">
        <v>3.5499999999999997E-2</v>
      </c>
      <c r="P77">
        <v>0.1406</v>
      </c>
      <c r="Q77" s="1">
        <v>69950.45</v>
      </c>
      <c r="R77">
        <v>0.17749999999999999</v>
      </c>
      <c r="S77">
        <v>0.1925</v>
      </c>
      <c r="T77">
        <v>0.63</v>
      </c>
      <c r="U77">
        <v>24.9</v>
      </c>
      <c r="V77" s="1">
        <v>93153.29</v>
      </c>
      <c r="W77">
        <v>145.51</v>
      </c>
      <c r="X77" s="1">
        <v>208512.81</v>
      </c>
      <c r="Y77">
        <v>0.7389</v>
      </c>
      <c r="Z77">
        <v>0.21560000000000001</v>
      </c>
      <c r="AA77">
        <v>4.5600000000000002E-2</v>
      </c>
      <c r="AB77">
        <v>0.2611</v>
      </c>
      <c r="AC77">
        <v>208.51</v>
      </c>
      <c r="AD77" s="1">
        <v>8223.18</v>
      </c>
      <c r="AE77">
        <v>827.88</v>
      </c>
      <c r="AF77" s="1">
        <v>190995.88</v>
      </c>
      <c r="AG77" t="s">
        <v>3</v>
      </c>
      <c r="AH77" s="1">
        <v>40532</v>
      </c>
      <c r="AI77" s="1">
        <v>71173.210000000006</v>
      </c>
      <c r="AJ77">
        <v>61.47</v>
      </c>
      <c r="AK77">
        <v>37.21</v>
      </c>
      <c r="AL77">
        <v>42.05</v>
      </c>
      <c r="AM77">
        <v>5.09</v>
      </c>
      <c r="AN77" s="1">
        <v>1836.68</v>
      </c>
      <c r="AO77">
        <v>0.92190000000000005</v>
      </c>
      <c r="AP77" s="1">
        <v>1553.96</v>
      </c>
      <c r="AQ77" s="1">
        <v>2074.85</v>
      </c>
      <c r="AR77" s="1">
        <v>7442.8</v>
      </c>
      <c r="AS77">
        <v>872.74</v>
      </c>
      <c r="AT77">
        <v>380.05</v>
      </c>
      <c r="AU77" s="1">
        <v>12324.41</v>
      </c>
      <c r="AV77" s="1">
        <v>4209.3500000000004</v>
      </c>
      <c r="AW77">
        <v>0.30170000000000002</v>
      </c>
      <c r="AX77" s="1">
        <v>7735.37</v>
      </c>
      <c r="AY77">
        <v>0.5544</v>
      </c>
      <c r="AZ77">
        <v>911.12</v>
      </c>
      <c r="BA77">
        <v>6.5299999999999997E-2</v>
      </c>
      <c r="BB77" s="1">
        <v>1096.53</v>
      </c>
      <c r="BC77">
        <v>7.8600000000000003E-2</v>
      </c>
      <c r="BD77" s="1">
        <v>13952.37</v>
      </c>
      <c r="BE77" s="1">
        <v>2556.3200000000002</v>
      </c>
      <c r="BF77">
        <v>0.439</v>
      </c>
      <c r="BG77">
        <v>0.58130000000000004</v>
      </c>
      <c r="BH77">
        <v>0.2316</v>
      </c>
      <c r="BI77">
        <v>0.13880000000000001</v>
      </c>
      <c r="BJ77">
        <v>2.8799999999999999E-2</v>
      </c>
      <c r="BK77">
        <v>1.9599999999999999E-2</v>
      </c>
    </row>
    <row r="78" spans="1:63" x14ac:dyDescent="0.25">
      <c r="A78" t="s">
        <v>79</v>
      </c>
      <c r="B78">
        <v>48314</v>
      </c>
      <c r="C78">
        <v>30.57</v>
      </c>
      <c r="D78">
        <v>113.56</v>
      </c>
      <c r="E78" s="1">
        <v>3471.82</v>
      </c>
      <c r="F78" s="1">
        <v>3342.8</v>
      </c>
      <c r="G78">
        <v>3.5299999999999998E-2</v>
      </c>
      <c r="H78">
        <v>1E-3</v>
      </c>
      <c r="I78">
        <v>3.39E-2</v>
      </c>
      <c r="J78">
        <v>8.9999999999999998E-4</v>
      </c>
      <c r="K78">
        <v>3.2300000000000002E-2</v>
      </c>
      <c r="L78">
        <v>0.8579</v>
      </c>
      <c r="M78">
        <v>3.8699999999999998E-2</v>
      </c>
      <c r="N78">
        <v>0.15079999999999999</v>
      </c>
      <c r="O78">
        <v>1.54E-2</v>
      </c>
      <c r="P78">
        <v>0.1246</v>
      </c>
      <c r="Q78" s="1">
        <v>76180.929999999993</v>
      </c>
      <c r="R78">
        <v>0.12239999999999999</v>
      </c>
      <c r="S78">
        <v>0.1832</v>
      </c>
      <c r="T78">
        <v>0.69440000000000002</v>
      </c>
      <c r="U78">
        <v>20.57</v>
      </c>
      <c r="V78" s="1">
        <v>96454.09</v>
      </c>
      <c r="W78">
        <v>166.32</v>
      </c>
      <c r="X78" s="1">
        <v>273069.32</v>
      </c>
      <c r="Y78">
        <v>0.76429999999999998</v>
      </c>
      <c r="Z78">
        <v>0.19289999999999999</v>
      </c>
      <c r="AA78">
        <v>4.2799999999999998E-2</v>
      </c>
      <c r="AB78">
        <v>0.23569999999999999</v>
      </c>
      <c r="AC78">
        <v>273.07</v>
      </c>
      <c r="AD78" s="1">
        <v>10036.33</v>
      </c>
      <c r="AE78" s="1">
        <v>1000.24</v>
      </c>
      <c r="AF78" s="1">
        <v>263512.93</v>
      </c>
      <c r="AG78" t="s">
        <v>3</v>
      </c>
      <c r="AH78" s="1">
        <v>45815</v>
      </c>
      <c r="AI78" s="1">
        <v>93433.43</v>
      </c>
      <c r="AJ78">
        <v>64.37</v>
      </c>
      <c r="AK78">
        <v>35.57</v>
      </c>
      <c r="AL78">
        <v>38.71</v>
      </c>
      <c r="AM78">
        <v>4.63</v>
      </c>
      <c r="AN78">
        <v>0</v>
      </c>
      <c r="AO78">
        <v>0.71619999999999995</v>
      </c>
      <c r="AP78" s="1">
        <v>1537.51</v>
      </c>
      <c r="AQ78" s="1">
        <v>2108.59</v>
      </c>
      <c r="AR78" s="1">
        <v>7958.34</v>
      </c>
      <c r="AS78">
        <v>859.4</v>
      </c>
      <c r="AT78">
        <v>351.43</v>
      </c>
      <c r="AU78" s="1">
        <v>12815.27</v>
      </c>
      <c r="AV78" s="1">
        <v>3413.08</v>
      </c>
      <c r="AW78">
        <v>0.24510000000000001</v>
      </c>
      <c r="AX78" s="1">
        <v>8925.43</v>
      </c>
      <c r="AY78">
        <v>0.64100000000000001</v>
      </c>
      <c r="AZ78">
        <v>785.56</v>
      </c>
      <c r="BA78">
        <v>5.6399999999999999E-2</v>
      </c>
      <c r="BB78">
        <v>801.18</v>
      </c>
      <c r="BC78">
        <v>5.7500000000000002E-2</v>
      </c>
      <c r="BD78" s="1">
        <v>13925.25</v>
      </c>
      <c r="BE78" s="1">
        <v>1912.28</v>
      </c>
      <c r="BF78">
        <v>0.21629999999999999</v>
      </c>
      <c r="BG78">
        <v>0.59789999999999999</v>
      </c>
      <c r="BH78">
        <v>0.23139999999999999</v>
      </c>
      <c r="BI78">
        <v>0.12540000000000001</v>
      </c>
      <c r="BJ78">
        <v>2.8400000000000002E-2</v>
      </c>
      <c r="BK78">
        <v>1.6899999999999998E-2</v>
      </c>
    </row>
    <row r="79" spans="1:63" x14ac:dyDescent="0.25">
      <c r="A79" t="s">
        <v>80</v>
      </c>
      <c r="B79">
        <v>43711</v>
      </c>
      <c r="C79">
        <v>19.38</v>
      </c>
      <c r="D79">
        <v>410.33</v>
      </c>
      <c r="E79" s="1">
        <v>7952.59</v>
      </c>
      <c r="F79" s="1">
        <v>5943.57</v>
      </c>
      <c r="G79">
        <v>1.6899999999999998E-2</v>
      </c>
      <c r="H79">
        <v>8.0000000000000004E-4</v>
      </c>
      <c r="I79">
        <v>0.39119999999999999</v>
      </c>
      <c r="J79">
        <v>1.1999999999999999E-3</v>
      </c>
      <c r="K79">
        <v>0.1174</v>
      </c>
      <c r="L79">
        <v>0.35049999999999998</v>
      </c>
      <c r="M79">
        <v>0.122</v>
      </c>
      <c r="N79">
        <v>0.95050000000000001</v>
      </c>
      <c r="O79">
        <v>4.3900000000000002E-2</v>
      </c>
      <c r="P79">
        <v>0.1966</v>
      </c>
      <c r="Q79" s="1">
        <v>65335.56</v>
      </c>
      <c r="R79">
        <v>0.25430000000000003</v>
      </c>
      <c r="S79">
        <v>0.19980000000000001</v>
      </c>
      <c r="T79">
        <v>0.54590000000000005</v>
      </c>
      <c r="U79">
        <v>60.62</v>
      </c>
      <c r="V79" s="1">
        <v>89569.95</v>
      </c>
      <c r="W79">
        <v>130.12</v>
      </c>
      <c r="X79" s="1">
        <v>84323.4</v>
      </c>
      <c r="Y79">
        <v>0.63219999999999998</v>
      </c>
      <c r="Z79">
        <v>0.28820000000000001</v>
      </c>
      <c r="AA79">
        <v>7.9600000000000004E-2</v>
      </c>
      <c r="AB79">
        <v>0.36780000000000002</v>
      </c>
      <c r="AC79">
        <v>84.32</v>
      </c>
      <c r="AD79" s="1">
        <v>3945.64</v>
      </c>
      <c r="AE79">
        <v>429.45</v>
      </c>
      <c r="AF79" s="1">
        <v>69178.320000000007</v>
      </c>
      <c r="AG79" t="s">
        <v>3</v>
      </c>
      <c r="AH79" s="1">
        <v>27286</v>
      </c>
      <c r="AI79" s="1">
        <v>39007.14</v>
      </c>
      <c r="AJ79">
        <v>61.92</v>
      </c>
      <c r="AK79">
        <v>41.52</v>
      </c>
      <c r="AL79">
        <v>47.92</v>
      </c>
      <c r="AM79">
        <v>4.49</v>
      </c>
      <c r="AN79">
        <v>1.78</v>
      </c>
      <c r="AO79">
        <v>1.1635</v>
      </c>
      <c r="AP79" s="1">
        <v>2317.91</v>
      </c>
      <c r="AQ79" s="1">
        <v>2510.69</v>
      </c>
      <c r="AR79" s="1">
        <v>8650.2199999999993</v>
      </c>
      <c r="AS79" s="1">
        <v>1100.23</v>
      </c>
      <c r="AT79">
        <v>693.96</v>
      </c>
      <c r="AU79" s="1">
        <v>15273.01</v>
      </c>
      <c r="AV79" s="1">
        <v>11783.09</v>
      </c>
      <c r="AW79">
        <v>0.59309999999999996</v>
      </c>
      <c r="AX79" s="1">
        <v>4613.59</v>
      </c>
      <c r="AY79">
        <v>0.23219999999999999</v>
      </c>
      <c r="AZ79">
        <v>796.63</v>
      </c>
      <c r="BA79">
        <v>4.0099999999999997E-2</v>
      </c>
      <c r="BB79" s="1">
        <v>2674.84</v>
      </c>
      <c r="BC79">
        <v>0.1346</v>
      </c>
      <c r="BD79" s="1">
        <v>19868.150000000001</v>
      </c>
      <c r="BE79" s="1">
        <v>6273.95</v>
      </c>
      <c r="BF79">
        <v>3.4575</v>
      </c>
      <c r="BG79">
        <v>0.58389999999999997</v>
      </c>
      <c r="BH79">
        <v>0.23430000000000001</v>
      </c>
      <c r="BI79">
        <v>0.14019999999999999</v>
      </c>
      <c r="BJ79">
        <v>2.9499999999999998E-2</v>
      </c>
      <c r="BK79">
        <v>1.21E-2</v>
      </c>
    </row>
    <row r="80" spans="1:63" x14ac:dyDescent="0.25">
      <c r="A80" t="s">
        <v>81</v>
      </c>
      <c r="B80">
        <v>49833</v>
      </c>
      <c r="C80">
        <v>52.48</v>
      </c>
      <c r="D80">
        <v>49.07</v>
      </c>
      <c r="E80" s="1">
        <v>2575.06</v>
      </c>
      <c r="F80" s="1">
        <v>2257.35</v>
      </c>
      <c r="G80">
        <v>4.7000000000000002E-3</v>
      </c>
      <c r="H80">
        <v>5.0000000000000001E-4</v>
      </c>
      <c r="I80">
        <v>5.7700000000000001E-2</v>
      </c>
      <c r="J80">
        <v>8.9999999999999998E-4</v>
      </c>
      <c r="K80">
        <v>7.8E-2</v>
      </c>
      <c r="L80">
        <v>0.76470000000000005</v>
      </c>
      <c r="M80">
        <v>9.35E-2</v>
      </c>
      <c r="N80">
        <v>0.69059999999999999</v>
      </c>
      <c r="O80">
        <v>1.95E-2</v>
      </c>
      <c r="P80">
        <v>0.1666</v>
      </c>
      <c r="Q80" s="1">
        <v>62743.87</v>
      </c>
      <c r="R80">
        <v>0.17169999999999999</v>
      </c>
      <c r="S80">
        <v>0.1983</v>
      </c>
      <c r="T80">
        <v>0.63</v>
      </c>
      <c r="U80">
        <v>19.52</v>
      </c>
      <c r="V80" s="1">
        <v>81985.740000000005</v>
      </c>
      <c r="W80">
        <v>127.7</v>
      </c>
      <c r="X80" s="1">
        <v>143186.99</v>
      </c>
      <c r="Y80">
        <v>0.68089999999999995</v>
      </c>
      <c r="Z80">
        <v>0.21490000000000001</v>
      </c>
      <c r="AA80">
        <v>0.1042</v>
      </c>
      <c r="AB80">
        <v>0.31909999999999999</v>
      </c>
      <c r="AC80">
        <v>143.19</v>
      </c>
      <c r="AD80" s="1">
        <v>4337.3</v>
      </c>
      <c r="AE80">
        <v>469.62</v>
      </c>
      <c r="AF80" s="1">
        <v>123566.54</v>
      </c>
      <c r="AG80" t="s">
        <v>3</v>
      </c>
      <c r="AH80" s="1">
        <v>31085</v>
      </c>
      <c r="AI80" s="1">
        <v>48644.93</v>
      </c>
      <c r="AJ80">
        <v>46.6</v>
      </c>
      <c r="AK80">
        <v>26.96</v>
      </c>
      <c r="AL80">
        <v>33.729999999999997</v>
      </c>
      <c r="AM80">
        <v>4.26</v>
      </c>
      <c r="AN80" s="1">
        <v>1260.56</v>
      </c>
      <c r="AO80">
        <v>0.92759999999999998</v>
      </c>
      <c r="AP80" s="1">
        <v>1680.47</v>
      </c>
      <c r="AQ80" s="1">
        <v>2183.27</v>
      </c>
      <c r="AR80" s="1">
        <v>7573.2</v>
      </c>
      <c r="AS80">
        <v>828.25</v>
      </c>
      <c r="AT80">
        <v>367.88</v>
      </c>
      <c r="AU80" s="1">
        <v>12633.07</v>
      </c>
      <c r="AV80" s="1">
        <v>7867.69</v>
      </c>
      <c r="AW80">
        <v>0.52659999999999996</v>
      </c>
      <c r="AX80" s="1">
        <v>4516.3999999999996</v>
      </c>
      <c r="AY80">
        <v>0.30230000000000001</v>
      </c>
      <c r="AZ80">
        <v>836.59</v>
      </c>
      <c r="BA80">
        <v>5.6000000000000001E-2</v>
      </c>
      <c r="BB80" s="1">
        <v>1720.44</v>
      </c>
      <c r="BC80">
        <v>0.11509999999999999</v>
      </c>
      <c r="BD80" s="1">
        <v>14941.12</v>
      </c>
      <c r="BE80" s="1">
        <v>5270.89</v>
      </c>
      <c r="BF80">
        <v>1.7898000000000001</v>
      </c>
      <c r="BG80">
        <v>0.55189999999999995</v>
      </c>
      <c r="BH80">
        <v>0.2477</v>
      </c>
      <c r="BI80">
        <v>0.15820000000000001</v>
      </c>
      <c r="BJ80">
        <v>2.6599999999999999E-2</v>
      </c>
      <c r="BK80">
        <v>1.5599999999999999E-2</v>
      </c>
    </row>
    <row r="81" spans="1:63" x14ac:dyDescent="0.25">
      <c r="A81" t="s">
        <v>82</v>
      </c>
      <c r="B81">
        <v>47175</v>
      </c>
      <c r="C81">
        <v>79.900000000000006</v>
      </c>
      <c r="D81">
        <v>14.05</v>
      </c>
      <c r="E81" s="1">
        <v>1122.6600000000001</v>
      </c>
      <c r="F81" s="1">
        <v>1081.3599999999999</v>
      </c>
      <c r="G81">
        <v>1.9E-3</v>
      </c>
      <c r="H81">
        <v>2.9999999999999997E-4</v>
      </c>
      <c r="I81">
        <v>8.3999999999999995E-3</v>
      </c>
      <c r="J81">
        <v>4.0000000000000002E-4</v>
      </c>
      <c r="K81">
        <v>1.83E-2</v>
      </c>
      <c r="L81">
        <v>0.93889999999999996</v>
      </c>
      <c r="M81">
        <v>3.2000000000000001E-2</v>
      </c>
      <c r="N81">
        <v>0.45519999999999999</v>
      </c>
      <c r="O81">
        <v>7.4999999999999997E-3</v>
      </c>
      <c r="P81">
        <v>0.1532</v>
      </c>
      <c r="Q81" s="1">
        <v>55239.56</v>
      </c>
      <c r="R81">
        <v>0.20399999999999999</v>
      </c>
      <c r="S81">
        <v>0.2409</v>
      </c>
      <c r="T81">
        <v>0.55510000000000004</v>
      </c>
      <c r="U81">
        <v>9.9</v>
      </c>
      <c r="V81" s="1">
        <v>75228.100000000006</v>
      </c>
      <c r="W81">
        <v>109.04</v>
      </c>
      <c r="X81" s="1">
        <v>189980.28</v>
      </c>
      <c r="Y81">
        <v>0.70899999999999996</v>
      </c>
      <c r="Z81">
        <v>0.1101</v>
      </c>
      <c r="AA81">
        <v>0.18090000000000001</v>
      </c>
      <c r="AB81">
        <v>0.29099999999999998</v>
      </c>
      <c r="AC81">
        <v>189.98</v>
      </c>
      <c r="AD81" s="1">
        <v>5353.85</v>
      </c>
      <c r="AE81">
        <v>514.62</v>
      </c>
      <c r="AF81" s="1">
        <v>151830.93</v>
      </c>
      <c r="AG81" t="s">
        <v>3</v>
      </c>
      <c r="AH81" s="1">
        <v>31642</v>
      </c>
      <c r="AI81" s="1">
        <v>50520.37</v>
      </c>
      <c r="AJ81">
        <v>36.799999999999997</v>
      </c>
      <c r="AK81">
        <v>25.03</v>
      </c>
      <c r="AL81">
        <v>27.42</v>
      </c>
      <c r="AM81">
        <v>4.0999999999999996</v>
      </c>
      <c r="AN81" s="1">
        <v>1185.06</v>
      </c>
      <c r="AO81">
        <v>1.1143000000000001</v>
      </c>
      <c r="AP81" s="1">
        <v>1760.52</v>
      </c>
      <c r="AQ81" s="1">
        <v>2560.7199999999998</v>
      </c>
      <c r="AR81" s="1">
        <v>7509.78</v>
      </c>
      <c r="AS81">
        <v>774.43</v>
      </c>
      <c r="AT81">
        <v>270.45</v>
      </c>
      <c r="AU81" s="1">
        <v>12875.91</v>
      </c>
      <c r="AV81" s="1">
        <v>8072.41</v>
      </c>
      <c r="AW81">
        <v>0.50749999999999995</v>
      </c>
      <c r="AX81" s="1">
        <v>4725.38</v>
      </c>
      <c r="AY81">
        <v>0.29709999999999998</v>
      </c>
      <c r="AZ81" s="1">
        <v>1433.73</v>
      </c>
      <c r="BA81">
        <v>9.01E-2</v>
      </c>
      <c r="BB81" s="1">
        <v>1675.34</v>
      </c>
      <c r="BC81">
        <v>0.1053</v>
      </c>
      <c r="BD81" s="1">
        <v>15906.86</v>
      </c>
      <c r="BE81" s="1">
        <v>6916.76</v>
      </c>
      <c r="BF81">
        <v>2.2040000000000002</v>
      </c>
      <c r="BG81">
        <v>0.52439999999999998</v>
      </c>
      <c r="BH81">
        <v>0.24610000000000001</v>
      </c>
      <c r="BI81">
        <v>0.1706</v>
      </c>
      <c r="BJ81">
        <v>0.04</v>
      </c>
      <c r="BK81">
        <v>1.89E-2</v>
      </c>
    </row>
    <row r="82" spans="1:63" x14ac:dyDescent="0.25">
      <c r="A82" t="s">
        <v>83</v>
      </c>
      <c r="B82">
        <v>48793</v>
      </c>
      <c r="C82">
        <v>85.95</v>
      </c>
      <c r="D82">
        <v>12.26</v>
      </c>
      <c r="E82" s="1">
        <v>1053.4100000000001</v>
      </c>
      <c r="F82" s="1">
        <v>1004.54</v>
      </c>
      <c r="G82">
        <v>1.6999999999999999E-3</v>
      </c>
      <c r="H82">
        <v>8.0000000000000004E-4</v>
      </c>
      <c r="I82">
        <v>5.4999999999999997E-3</v>
      </c>
      <c r="J82">
        <v>5.9999999999999995E-4</v>
      </c>
      <c r="K82">
        <v>1.61E-2</v>
      </c>
      <c r="L82">
        <v>0.95220000000000005</v>
      </c>
      <c r="M82">
        <v>2.3099999999999999E-2</v>
      </c>
      <c r="N82">
        <v>0.37930000000000003</v>
      </c>
      <c r="O82">
        <v>2.5000000000000001E-3</v>
      </c>
      <c r="P82">
        <v>0.1487</v>
      </c>
      <c r="Q82" s="1">
        <v>57842.720000000001</v>
      </c>
      <c r="R82">
        <v>0.2092</v>
      </c>
      <c r="S82">
        <v>0.2087</v>
      </c>
      <c r="T82">
        <v>0.58209999999999995</v>
      </c>
      <c r="U82">
        <v>10.38</v>
      </c>
      <c r="V82" s="1">
        <v>67853.600000000006</v>
      </c>
      <c r="W82">
        <v>97.91</v>
      </c>
      <c r="X82" s="1">
        <v>200388.19</v>
      </c>
      <c r="Y82">
        <v>0.71109999999999995</v>
      </c>
      <c r="Z82">
        <v>8.4900000000000003E-2</v>
      </c>
      <c r="AA82">
        <v>0.2041</v>
      </c>
      <c r="AB82">
        <v>0.28889999999999999</v>
      </c>
      <c r="AC82">
        <v>200.39</v>
      </c>
      <c r="AD82" s="1">
        <v>5696.68</v>
      </c>
      <c r="AE82">
        <v>512.65</v>
      </c>
      <c r="AF82" s="1">
        <v>165070.60999999999</v>
      </c>
      <c r="AG82" t="s">
        <v>3</v>
      </c>
      <c r="AH82" s="1">
        <v>36288</v>
      </c>
      <c r="AI82" s="1">
        <v>55124.53</v>
      </c>
      <c r="AJ82">
        <v>37.200000000000003</v>
      </c>
      <c r="AK82">
        <v>25.16</v>
      </c>
      <c r="AL82">
        <v>27.88</v>
      </c>
      <c r="AM82">
        <v>4.3899999999999997</v>
      </c>
      <c r="AN82" s="1">
        <v>1462.57</v>
      </c>
      <c r="AO82">
        <v>1.1372</v>
      </c>
      <c r="AP82" s="1">
        <v>1739.32</v>
      </c>
      <c r="AQ82" s="1">
        <v>2721.29</v>
      </c>
      <c r="AR82" s="1">
        <v>7329.57</v>
      </c>
      <c r="AS82">
        <v>775.58</v>
      </c>
      <c r="AT82">
        <v>373.85</v>
      </c>
      <c r="AU82" s="1">
        <v>12939.61</v>
      </c>
      <c r="AV82" s="1">
        <v>7583.9</v>
      </c>
      <c r="AW82">
        <v>0.47310000000000002</v>
      </c>
      <c r="AX82" s="1">
        <v>5463.51</v>
      </c>
      <c r="AY82">
        <v>0.34079999999999999</v>
      </c>
      <c r="AZ82" s="1">
        <v>1491.03</v>
      </c>
      <c r="BA82">
        <v>9.2999999999999999E-2</v>
      </c>
      <c r="BB82" s="1">
        <v>1492.76</v>
      </c>
      <c r="BC82">
        <v>9.3100000000000002E-2</v>
      </c>
      <c r="BD82" s="1">
        <v>16031.2</v>
      </c>
      <c r="BE82" s="1">
        <v>6210.29</v>
      </c>
      <c r="BF82">
        <v>1.7621</v>
      </c>
      <c r="BG82">
        <v>0.52239999999999998</v>
      </c>
      <c r="BH82">
        <v>0.24610000000000001</v>
      </c>
      <c r="BI82">
        <v>0.17330000000000001</v>
      </c>
      <c r="BJ82">
        <v>3.7499999999999999E-2</v>
      </c>
      <c r="BK82">
        <v>2.07E-2</v>
      </c>
    </row>
    <row r="83" spans="1:63" x14ac:dyDescent="0.25">
      <c r="A83" t="s">
        <v>84</v>
      </c>
      <c r="B83">
        <v>45260</v>
      </c>
      <c r="C83">
        <v>58.14</v>
      </c>
      <c r="D83">
        <v>17.45</v>
      </c>
      <c r="E83" s="1">
        <v>1014.58</v>
      </c>
      <c r="F83">
        <v>967.47</v>
      </c>
      <c r="G83">
        <v>3.3E-3</v>
      </c>
      <c r="H83">
        <v>6.9999999999999999E-4</v>
      </c>
      <c r="I83">
        <v>6.7999999999999996E-3</v>
      </c>
      <c r="J83">
        <v>1.2999999999999999E-3</v>
      </c>
      <c r="K83">
        <v>3.0099999999999998E-2</v>
      </c>
      <c r="L83">
        <v>0.92689999999999995</v>
      </c>
      <c r="M83">
        <v>3.09E-2</v>
      </c>
      <c r="N83">
        <v>0.33550000000000002</v>
      </c>
      <c r="O83">
        <v>4.7999999999999996E-3</v>
      </c>
      <c r="P83">
        <v>0.14410000000000001</v>
      </c>
      <c r="Q83" s="1">
        <v>58280.99</v>
      </c>
      <c r="R83">
        <v>0.18459999999999999</v>
      </c>
      <c r="S83">
        <v>0.22359999999999999</v>
      </c>
      <c r="T83">
        <v>0.5917</v>
      </c>
      <c r="U83">
        <v>8.81</v>
      </c>
      <c r="V83" s="1">
        <v>80860.28</v>
      </c>
      <c r="W83">
        <v>110.24</v>
      </c>
      <c r="X83" s="1">
        <v>185636.81</v>
      </c>
      <c r="Y83">
        <v>0.82650000000000001</v>
      </c>
      <c r="Z83">
        <v>0.1086</v>
      </c>
      <c r="AA83">
        <v>6.4899999999999999E-2</v>
      </c>
      <c r="AB83">
        <v>0.17349999999999999</v>
      </c>
      <c r="AC83">
        <v>185.64</v>
      </c>
      <c r="AD83" s="1">
        <v>5021.6499999999996</v>
      </c>
      <c r="AE83">
        <v>576.78</v>
      </c>
      <c r="AF83" s="1">
        <v>163880.72</v>
      </c>
      <c r="AG83" t="s">
        <v>3</v>
      </c>
      <c r="AH83" s="1">
        <v>35958</v>
      </c>
      <c r="AI83" s="1">
        <v>56697.96</v>
      </c>
      <c r="AJ83">
        <v>43.73</v>
      </c>
      <c r="AK83">
        <v>24.96</v>
      </c>
      <c r="AL83">
        <v>30.06</v>
      </c>
      <c r="AM83">
        <v>4.42</v>
      </c>
      <c r="AN83" s="1">
        <v>1780.21</v>
      </c>
      <c r="AO83">
        <v>1.1961999999999999</v>
      </c>
      <c r="AP83" s="1">
        <v>1759.47</v>
      </c>
      <c r="AQ83" s="1">
        <v>2249.86</v>
      </c>
      <c r="AR83" s="1">
        <v>7252.94</v>
      </c>
      <c r="AS83">
        <v>754.7</v>
      </c>
      <c r="AT83">
        <v>480.61</v>
      </c>
      <c r="AU83" s="1">
        <v>12497.58</v>
      </c>
      <c r="AV83" s="1">
        <v>6793.88</v>
      </c>
      <c r="AW83">
        <v>0.45019999999999999</v>
      </c>
      <c r="AX83" s="1">
        <v>5399.96</v>
      </c>
      <c r="AY83">
        <v>0.35780000000000001</v>
      </c>
      <c r="AZ83" s="1">
        <v>1578.19</v>
      </c>
      <c r="BA83">
        <v>0.1046</v>
      </c>
      <c r="BB83" s="1">
        <v>1320.09</v>
      </c>
      <c r="BC83">
        <v>8.7499999999999994E-2</v>
      </c>
      <c r="BD83" s="1">
        <v>15092.11</v>
      </c>
      <c r="BE83" s="1">
        <v>5560.63</v>
      </c>
      <c r="BF83">
        <v>1.4843</v>
      </c>
      <c r="BG83">
        <v>0.53639999999999999</v>
      </c>
      <c r="BH83">
        <v>0.2382</v>
      </c>
      <c r="BI83">
        <v>0.17530000000000001</v>
      </c>
      <c r="BJ83">
        <v>3.4700000000000002E-2</v>
      </c>
      <c r="BK83">
        <v>1.54E-2</v>
      </c>
    </row>
    <row r="84" spans="1:63" x14ac:dyDescent="0.25">
      <c r="A84" t="s">
        <v>85</v>
      </c>
      <c r="B84">
        <v>50419</v>
      </c>
      <c r="C84">
        <v>23.52</v>
      </c>
      <c r="D84">
        <v>70.81</v>
      </c>
      <c r="E84" s="1">
        <v>1665.73</v>
      </c>
      <c r="F84" s="1">
        <v>1686.98</v>
      </c>
      <c r="G84">
        <v>6.4999999999999997E-3</v>
      </c>
      <c r="H84">
        <v>5.0000000000000001E-4</v>
      </c>
      <c r="I84">
        <v>1.46E-2</v>
      </c>
      <c r="J84">
        <v>5.9999999999999995E-4</v>
      </c>
      <c r="K84">
        <v>2.5999999999999999E-2</v>
      </c>
      <c r="L84">
        <v>0.91259999999999997</v>
      </c>
      <c r="M84">
        <v>3.9100000000000003E-2</v>
      </c>
      <c r="N84">
        <v>0.39269999999999999</v>
      </c>
      <c r="O84">
        <v>5.1999999999999998E-3</v>
      </c>
      <c r="P84">
        <v>0.14990000000000001</v>
      </c>
      <c r="Q84" s="1">
        <v>61418.79</v>
      </c>
      <c r="R84">
        <v>0.17119999999999999</v>
      </c>
      <c r="S84">
        <v>0.18140000000000001</v>
      </c>
      <c r="T84">
        <v>0.64739999999999998</v>
      </c>
      <c r="U84">
        <v>12.81</v>
      </c>
      <c r="V84" s="1">
        <v>82217.399999999994</v>
      </c>
      <c r="W84">
        <v>126.29</v>
      </c>
      <c r="X84" s="1">
        <v>171579.65</v>
      </c>
      <c r="Y84">
        <v>0.75570000000000004</v>
      </c>
      <c r="Z84">
        <v>0.15579999999999999</v>
      </c>
      <c r="AA84">
        <v>8.8499999999999995E-2</v>
      </c>
      <c r="AB84">
        <v>0.24429999999999999</v>
      </c>
      <c r="AC84">
        <v>171.58</v>
      </c>
      <c r="AD84" s="1">
        <v>5720.72</v>
      </c>
      <c r="AE84">
        <v>619.91999999999996</v>
      </c>
      <c r="AF84" s="1">
        <v>142108.69</v>
      </c>
      <c r="AG84" t="s">
        <v>3</v>
      </c>
      <c r="AH84" s="1">
        <v>35608</v>
      </c>
      <c r="AI84" s="1">
        <v>55399.49</v>
      </c>
      <c r="AJ84">
        <v>52.64</v>
      </c>
      <c r="AK84">
        <v>29.46</v>
      </c>
      <c r="AL84">
        <v>37.46</v>
      </c>
      <c r="AM84">
        <v>4.58</v>
      </c>
      <c r="AN84" s="1">
        <v>1292.45</v>
      </c>
      <c r="AO84">
        <v>0.97109999999999996</v>
      </c>
      <c r="AP84" s="1">
        <v>1551.84</v>
      </c>
      <c r="AQ84" s="1">
        <v>1931.26</v>
      </c>
      <c r="AR84" s="1">
        <v>6742.42</v>
      </c>
      <c r="AS84">
        <v>731.64</v>
      </c>
      <c r="AT84">
        <v>404.23</v>
      </c>
      <c r="AU84" s="1">
        <v>11361.39</v>
      </c>
      <c r="AV84" s="1">
        <v>5753.36</v>
      </c>
      <c r="AW84">
        <v>0.42730000000000001</v>
      </c>
      <c r="AX84" s="1">
        <v>5076.1499999999996</v>
      </c>
      <c r="AY84">
        <v>0.377</v>
      </c>
      <c r="AZ84" s="1">
        <v>1408.48</v>
      </c>
      <c r="BA84">
        <v>0.1046</v>
      </c>
      <c r="BB84" s="1">
        <v>1228.05</v>
      </c>
      <c r="BC84">
        <v>9.1200000000000003E-2</v>
      </c>
      <c r="BD84" s="1">
        <v>13466.04</v>
      </c>
      <c r="BE84" s="1">
        <v>5050.1099999999997</v>
      </c>
      <c r="BF84">
        <v>1.3147</v>
      </c>
      <c r="BG84">
        <v>0.55959999999999999</v>
      </c>
      <c r="BH84">
        <v>0.23719999999999999</v>
      </c>
      <c r="BI84">
        <v>0.1555</v>
      </c>
      <c r="BJ84">
        <v>3.1699999999999999E-2</v>
      </c>
      <c r="BK84">
        <v>1.5900000000000001E-2</v>
      </c>
    </row>
    <row r="85" spans="1:63" x14ac:dyDescent="0.25">
      <c r="A85" t="s">
        <v>86</v>
      </c>
      <c r="B85">
        <v>45278</v>
      </c>
      <c r="C85">
        <v>208.29</v>
      </c>
      <c r="D85">
        <v>8.41</v>
      </c>
      <c r="E85" s="1">
        <v>1751.95</v>
      </c>
      <c r="F85" s="1">
        <v>1645.82</v>
      </c>
      <c r="G85">
        <v>2E-3</v>
      </c>
      <c r="H85">
        <v>2.0000000000000001E-4</v>
      </c>
      <c r="I85">
        <v>5.4999999999999997E-3</v>
      </c>
      <c r="J85">
        <v>8.0000000000000004E-4</v>
      </c>
      <c r="K85">
        <v>1.3100000000000001E-2</v>
      </c>
      <c r="L85">
        <v>0.95620000000000005</v>
      </c>
      <c r="M85">
        <v>2.2100000000000002E-2</v>
      </c>
      <c r="N85">
        <v>0.48380000000000001</v>
      </c>
      <c r="O85">
        <v>1.6999999999999999E-3</v>
      </c>
      <c r="P85">
        <v>0.16539999999999999</v>
      </c>
      <c r="Q85" s="1">
        <v>58084.37</v>
      </c>
      <c r="R85">
        <v>0.16089999999999999</v>
      </c>
      <c r="S85">
        <v>0.20569999999999999</v>
      </c>
      <c r="T85">
        <v>0.63339999999999996</v>
      </c>
      <c r="U85">
        <v>14.9</v>
      </c>
      <c r="V85" s="1">
        <v>70254.28</v>
      </c>
      <c r="W85">
        <v>112.95</v>
      </c>
      <c r="X85" s="1">
        <v>240497.53</v>
      </c>
      <c r="Y85">
        <v>0.54159999999999997</v>
      </c>
      <c r="Z85">
        <v>0.14319999999999999</v>
      </c>
      <c r="AA85">
        <v>0.31530000000000002</v>
      </c>
      <c r="AB85">
        <v>0.45839999999999997</v>
      </c>
      <c r="AC85">
        <v>240.5</v>
      </c>
      <c r="AD85" s="1">
        <v>6593.75</v>
      </c>
      <c r="AE85">
        <v>442.54</v>
      </c>
      <c r="AF85" s="1">
        <v>191713.96</v>
      </c>
      <c r="AG85" t="s">
        <v>3</v>
      </c>
      <c r="AH85" s="1">
        <v>33684</v>
      </c>
      <c r="AI85" s="1">
        <v>53646.74</v>
      </c>
      <c r="AJ85">
        <v>33.6</v>
      </c>
      <c r="AK85">
        <v>23.3</v>
      </c>
      <c r="AL85">
        <v>26.39</v>
      </c>
      <c r="AM85">
        <v>4.4400000000000004</v>
      </c>
      <c r="AN85" s="1">
        <v>1480.2</v>
      </c>
      <c r="AO85">
        <v>0.87880000000000003</v>
      </c>
      <c r="AP85" s="1">
        <v>1661.79</v>
      </c>
      <c r="AQ85" s="1">
        <v>2738.12</v>
      </c>
      <c r="AR85" s="1">
        <v>7408.44</v>
      </c>
      <c r="AS85">
        <v>710.67</v>
      </c>
      <c r="AT85">
        <v>435.71</v>
      </c>
      <c r="AU85" s="1">
        <v>12954.73</v>
      </c>
      <c r="AV85" s="1">
        <v>7718.35</v>
      </c>
      <c r="AW85">
        <v>0.47020000000000001</v>
      </c>
      <c r="AX85" s="1">
        <v>5908.25</v>
      </c>
      <c r="AY85">
        <v>0.36</v>
      </c>
      <c r="AZ85" s="1">
        <v>1234.74</v>
      </c>
      <c r="BA85">
        <v>7.5200000000000003E-2</v>
      </c>
      <c r="BB85" s="1">
        <v>1552.6</v>
      </c>
      <c r="BC85">
        <v>9.4600000000000004E-2</v>
      </c>
      <c r="BD85" s="1">
        <v>16413.939999999999</v>
      </c>
      <c r="BE85" s="1">
        <v>6352.44</v>
      </c>
      <c r="BF85">
        <v>1.8819999999999999</v>
      </c>
      <c r="BG85">
        <v>0.55020000000000002</v>
      </c>
      <c r="BH85">
        <v>0.2596</v>
      </c>
      <c r="BI85">
        <v>0.13020000000000001</v>
      </c>
      <c r="BJ85">
        <v>4.0800000000000003E-2</v>
      </c>
      <c r="BK85">
        <v>1.9099999999999999E-2</v>
      </c>
    </row>
    <row r="86" spans="1:63" x14ac:dyDescent="0.25">
      <c r="A86" t="s">
        <v>87</v>
      </c>
      <c r="B86">
        <v>47258</v>
      </c>
      <c r="C86">
        <v>42.71</v>
      </c>
      <c r="D86">
        <v>23.42</v>
      </c>
      <c r="E86" s="1">
        <v>1000.51</v>
      </c>
      <c r="F86" s="1">
        <v>1021.51</v>
      </c>
      <c r="G86">
        <v>1.0699999999999999E-2</v>
      </c>
      <c r="H86">
        <v>5.0000000000000001E-4</v>
      </c>
      <c r="I86">
        <v>1.43E-2</v>
      </c>
      <c r="J86">
        <v>1E-3</v>
      </c>
      <c r="K86">
        <v>4.7500000000000001E-2</v>
      </c>
      <c r="L86">
        <v>0.89570000000000005</v>
      </c>
      <c r="M86">
        <v>3.04E-2</v>
      </c>
      <c r="N86">
        <v>0.22720000000000001</v>
      </c>
      <c r="O86">
        <v>6.0000000000000001E-3</v>
      </c>
      <c r="P86">
        <v>0.11700000000000001</v>
      </c>
      <c r="Q86" s="1">
        <v>63020.82</v>
      </c>
      <c r="R86">
        <v>0.15559999999999999</v>
      </c>
      <c r="S86">
        <v>0.1731</v>
      </c>
      <c r="T86">
        <v>0.6714</v>
      </c>
      <c r="U86">
        <v>9.19</v>
      </c>
      <c r="V86" s="1">
        <v>78727.75</v>
      </c>
      <c r="W86">
        <v>105.53</v>
      </c>
      <c r="X86" s="1">
        <v>248133.44</v>
      </c>
      <c r="Y86">
        <v>0.72170000000000001</v>
      </c>
      <c r="Z86">
        <v>0.15720000000000001</v>
      </c>
      <c r="AA86">
        <v>0.1211</v>
      </c>
      <c r="AB86">
        <v>0.27829999999999999</v>
      </c>
      <c r="AC86">
        <v>248.13</v>
      </c>
      <c r="AD86" s="1">
        <v>7692.73</v>
      </c>
      <c r="AE86">
        <v>726.8</v>
      </c>
      <c r="AF86" s="1">
        <v>234050.59</v>
      </c>
      <c r="AG86" t="s">
        <v>3</v>
      </c>
      <c r="AH86" s="1">
        <v>37430</v>
      </c>
      <c r="AI86" s="1">
        <v>70859.12</v>
      </c>
      <c r="AJ86">
        <v>45.82</v>
      </c>
      <c r="AK86">
        <v>27.26</v>
      </c>
      <c r="AL86">
        <v>30.37</v>
      </c>
      <c r="AM86">
        <v>4.78</v>
      </c>
      <c r="AN86" s="1">
        <v>1715.08</v>
      </c>
      <c r="AO86">
        <v>1.1334</v>
      </c>
      <c r="AP86" s="1">
        <v>1654.59</v>
      </c>
      <c r="AQ86" s="1">
        <v>2044.15</v>
      </c>
      <c r="AR86" s="1">
        <v>7203.62</v>
      </c>
      <c r="AS86">
        <v>655.05999999999995</v>
      </c>
      <c r="AT86">
        <v>346.77</v>
      </c>
      <c r="AU86" s="1">
        <v>11904.19</v>
      </c>
      <c r="AV86" s="1">
        <v>4620.6400000000003</v>
      </c>
      <c r="AW86">
        <v>0.3251</v>
      </c>
      <c r="AX86" s="1">
        <v>7113.96</v>
      </c>
      <c r="AY86">
        <v>0.50049999999999994</v>
      </c>
      <c r="AZ86" s="1">
        <v>1504.64</v>
      </c>
      <c r="BA86">
        <v>0.10589999999999999</v>
      </c>
      <c r="BB86">
        <v>975.15</v>
      </c>
      <c r="BC86">
        <v>6.8599999999999994E-2</v>
      </c>
      <c r="BD86" s="1">
        <v>14214.39</v>
      </c>
      <c r="BE86" s="1">
        <v>3770.38</v>
      </c>
      <c r="BF86">
        <v>0.67159999999999997</v>
      </c>
      <c r="BG86">
        <v>0.56530000000000002</v>
      </c>
      <c r="BH86">
        <v>0.22900000000000001</v>
      </c>
      <c r="BI86">
        <v>0.15160000000000001</v>
      </c>
      <c r="BJ86">
        <v>3.4000000000000002E-2</v>
      </c>
      <c r="BK86">
        <v>2.01E-2</v>
      </c>
    </row>
    <row r="87" spans="1:63" x14ac:dyDescent="0.25">
      <c r="A87" t="s">
        <v>88</v>
      </c>
      <c r="B87">
        <v>43729</v>
      </c>
      <c r="C87">
        <v>94.86</v>
      </c>
      <c r="D87">
        <v>22.73</v>
      </c>
      <c r="E87" s="1">
        <v>2155.9699999999998</v>
      </c>
      <c r="F87" s="1">
        <v>2046.61</v>
      </c>
      <c r="G87">
        <v>6.1000000000000004E-3</v>
      </c>
      <c r="H87">
        <v>3.8E-3</v>
      </c>
      <c r="I87">
        <v>1.6E-2</v>
      </c>
      <c r="J87">
        <v>1.2999999999999999E-3</v>
      </c>
      <c r="K87">
        <v>4.5499999999999999E-2</v>
      </c>
      <c r="L87">
        <v>0.8841</v>
      </c>
      <c r="M87">
        <v>4.3200000000000002E-2</v>
      </c>
      <c r="N87">
        <v>0.42399999999999999</v>
      </c>
      <c r="O87">
        <v>8.0999999999999996E-3</v>
      </c>
      <c r="P87">
        <v>0.15140000000000001</v>
      </c>
      <c r="Q87" s="1">
        <v>62833.760000000002</v>
      </c>
      <c r="R87">
        <v>0.17849999999999999</v>
      </c>
      <c r="S87">
        <v>0.22</v>
      </c>
      <c r="T87">
        <v>0.60150000000000003</v>
      </c>
      <c r="U87">
        <v>14.67</v>
      </c>
      <c r="V87" s="1">
        <v>82001.64</v>
      </c>
      <c r="W87">
        <v>142.53</v>
      </c>
      <c r="X87" s="1">
        <v>185528.71</v>
      </c>
      <c r="Y87">
        <v>0.73480000000000001</v>
      </c>
      <c r="Z87">
        <v>0.17710000000000001</v>
      </c>
      <c r="AA87">
        <v>8.7999999999999995E-2</v>
      </c>
      <c r="AB87">
        <v>0.26519999999999999</v>
      </c>
      <c r="AC87">
        <v>185.53</v>
      </c>
      <c r="AD87" s="1">
        <v>5436.95</v>
      </c>
      <c r="AE87">
        <v>568.45000000000005</v>
      </c>
      <c r="AF87" s="1">
        <v>161491.41</v>
      </c>
      <c r="AG87" t="s">
        <v>3</v>
      </c>
      <c r="AH87" s="1">
        <v>34866</v>
      </c>
      <c r="AI87" s="1">
        <v>56224.43</v>
      </c>
      <c r="AJ87">
        <v>43.35</v>
      </c>
      <c r="AK87">
        <v>26.59</v>
      </c>
      <c r="AL87">
        <v>32.28</v>
      </c>
      <c r="AM87">
        <v>3.85</v>
      </c>
      <c r="AN87" s="1">
        <v>1326.19</v>
      </c>
      <c r="AO87">
        <v>1.0925</v>
      </c>
      <c r="AP87" s="1">
        <v>1483.14</v>
      </c>
      <c r="AQ87" s="1">
        <v>2151.02</v>
      </c>
      <c r="AR87" s="1">
        <v>7203.9</v>
      </c>
      <c r="AS87">
        <v>780.84</v>
      </c>
      <c r="AT87">
        <v>352.36</v>
      </c>
      <c r="AU87" s="1">
        <v>11971.25</v>
      </c>
      <c r="AV87" s="1">
        <v>5949.93</v>
      </c>
      <c r="AW87">
        <v>0.41789999999999999</v>
      </c>
      <c r="AX87" s="1">
        <v>5613.46</v>
      </c>
      <c r="AY87">
        <v>0.39419999999999999</v>
      </c>
      <c r="AZ87" s="1">
        <v>1248.6400000000001</v>
      </c>
      <c r="BA87">
        <v>8.77E-2</v>
      </c>
      <c r="BB87" s="1">
        <v>1427.17</v>
      </c>
      <c r="BC87">
        <v>0.1002</v>
      </c>
      <c r="BD87" s="1">
        <v>14239.21</v>
      </c>
      <c r="BE87" s="1">
        <v>4467.01</v>
      </c>
      <c r="BF87">
        <v>1.1459999999999999</v>
      </c>
      <c r="BG87">
        <v>0.56620000000000004</v>
      </c>
      <c r="BH87">
        <v>0.24049999999999999</v>
      </c>
      <c r="BI87">
        <v>0.1381</v>
      </c>
      <c r="BJ87">
        <v>3.2199999999999999E-2</v>
      </c>
      <c r="BK87">
        <v>2.29E-2</v>
      </c>
    </row>
    <row r="88" spans="1:63" x14ac:dyDescent="0.25">
      <c r="A88" t="s">
        <v>89</v>
      </c>
      <c r="B88">
        <v>47829</v>
      </c>
      <c r="C88">
        <v>89.62</v>
      </c>
      <c r="D88">
        <v>12.71</v>
      </c>
      <c r="E88" s="1">
        <v>1139.19</v>
      </c>
      <c r="F88" s="1">
        <v>1136.0999999999999</v>
      </c>
      <c r="G88">
        <v>4.1000000000000003E-3</v>
      </c>
      <c r="H88">
        <v>8.0000000000000004E-4</v>
      </c>
      <c r="I88">
        <v>5.7000000000000002E-3</v>
      </c>
      <c r="J88">
        <v>6.9999999999999999E-4</v>
      </c>
      <c r="K88">
        <v>3.5000000000000003E-2</v>
      </c>
      <c r="L88">
        <v>0.92900000000000005</v>
      </c>
      <c r="M88">
        <v>2.4799999999999999E-2</v>
      </c>
      <c r="N88">
        <v>0.2097</v>
      </c>
      <c r="O88">
        <v>2.3999999999999998E-3</v>
      </c>
      <c r="P88">
        <v>0.13589999999999999</v>
      </c>
      <c r="Q88" s="1">
        <v>59934.15</v>
      </c>
      <c r="R88">
        <v>0.187</v>
      </c>
      <c r="S88">
        <v>0.19489999999999999</v>
      </c>
      <c r="T88">
        <v>0.61809999999999998</v>
      </c>
      <c r="U88">
        <v>11</v>
      </c>
      <c r="V88" s="1">
        <v>72891.92</v>
      </c>
      <c r="W88">
        <v>99.28</v>
      </c>
      <c r="X88" s="1">
        <v>219429.5</v>
      </c>
      <c r="Y88">
        <v>0.77349999999999997</v>
      </c>
      <c r="Z88">
        <v>7.7200000000000005E-2</v>
      </c>
      <c r="AA88">
        <v>0.14940000000000001</v>
      </c>
      <c r="AB88">
        <v>0.22650000000000001</v>
      </c>
      <c r="AC88">
        <v>219.43</v>
      </c>
      <c r="AD88" s="1">
        <v>6143.18</v>
      </c>
      <c r="AE88">
        <v>586.88</v>
      </c>
      <c r="AF88" s="1">
        <v>189667.13</v>
      </c>
      <c r="AG88" t="s">
        <v>3</v>
      </c>
      <c r="AH88" s="1">
        <v>40752</v>
      </c>
      <c r="AI88" s="1">
        <v>65400.67</v>
      </c>
      <c r="AJ88">
        <v>40.03</v>
      </c>
      <c r="AK88">
        <v>25.27</v>
      </c>
      <c r="AL88">
        <v>27.48</v>
      </c>
      <c r="AM88">
        <v>4.5199999999999996</v>
      </c>
      <c r="AN88" s="1">
        <v>1587.4</v>
      </c>
      <c r="AO88">
        <v>1.1027</v>
      </c>
      <c r="AP88" s="1">
        <v>1632.36</v>
      </c>
      <c r="AQ88" s="1">
        <v>2259.15</v>
      </c>
      <c r="AR88" s="1">
        <v>7127.8</v>
      </c>
      <c r="AS88">
        <v>638.24</v>
      </c>
      <c r="AT88">
        <v>356.05</v>
      </c>
      <c r="AU88" s="1">
        <v>12013.61</v>
      </c>
      <c r="AV88" s="1">
        <v>5917.61</v>
      </c>
      <c r="AW88">
        <v>0.41549999999999998</v>
      </c>
      <c r="AX88" s="1">
        <v>5934.44</v>
      </c>
      <c r="AY88">
        <v>0.41660000000000003</v>
      </c>
      <c r="AZ88" s="1">
        <v>1423.87</v>
      </c>
      <c r="BA88">
        <v>0.1</v>
      </c>
      <c r="BB88">
        <v>967.62</v>
      </c>
      <c r="BC88">
        <v>6.7900000000000002E-2</v>
      </c>
      <c r="BD88" s="1">
        <v>14243.54</v>
      </c>
      <c r="BE88" s="1">
        <v>5009.1899999999996</v>
      </c>
      <c r="BF88">
        <v>1.1089</v>
      </c>
      <c r="BG88">
        <v>0.56089999999999995</v>
      </c>
      <c r="BH88">
        <v>0.24249999999999999</v>
      </c>
      <c r="BI88">
        <v>0.1406</v>
      </c>
      <c r="BJ88">
        <v>3.5700000000000003E-2</v>
      </c>
      <c r="BK88">
        <v>2.0199999999999999E-2</v>
      </c>
    </row>
    <row r="89" spans="1:63" x14ac:dyDescent="0.25">
      <c r="A89" t="s">
        <v>90</v>
      </c>
      <c r="B89">
        <v>43737</v>
      </c>
      <c r="C89">
        <v>30.24</v>
      </c>
      <c r="D89">
        <v>248.89</v>
      </c>
      <c r="E89" s="1">
        <v>7526.02</v>
      </c>
      <c r="F89" s="1">
        <v>7305.98</v>
      </c>
      <c r="G89">
        <v>8.0399999999999999E-2</v>
      </c>
      <c r="H89">
        <v>8.0000000000000004E-4</v>
      </c>
      <c r="I89">
        <v>9.9400000000000002E-2</v>
      </c>
      <c r="J89">
        <v>1.1999999999999999E-3</v>
      </c>
      <c r="K89">
        <v>6.5299999999999997E-2</v>
      </c>
      <c r="L89">
        <v>0.69640000000000002</v>
      </c>
      <c r="M89">
        <v>5.6500000000000002E-2</v>
      </c>
      <c r="N89">
        <v>0.17580000000000001</v>
      </c>
      <c r="O89">
        <v>5.0299999999999997E-2</v>
      </c>
      <c r="P89">
        <v>0.13120000000000001</v>
      </c>
      <c r="Q89" s="1">
        <v>79139.7</v>
      </c>
      <c r="R89">
        <v>0.15609999999999999</v>
      </c>
      <c r="S89">
        <v>0.1953</v>
      </c>
      <c r="T89">
        <v>0.64859999999999995</v>
      </c>
      <c r="U89">
        <v>45.57</v>
      </c>
      <c r="V89" s="1">
        <v>100673.82</v>
      </c>
      <c r="W89">
        <v>163.07</v>
      </c>
      <c r="X89" s="1">
        <v>239184.47</v>
      </c>
      <c r="Y89">
        <v>0.76439999999999997</v>
      </c>
      <c r="Z89">
        <v>0.20810000000000001</v>
      </c>
      <c r="AA89">
        <v>2.75E-2</v>
      </c>
      <c r="AB89">
        <v>0.2356</v>
      </c>
      <c r="AC89">
        <v>239.18</v>
      </c>
      <c r="AD89" s="1">
        <v>10276.39</v>
      </c>
      <c r="AE89">
        <v>943.63</v>
      </c>
      <c r="AF89" s="1">
        <v>237596.99</v>
      </c>
      <c r="AG89" t="s">
        <v>3</v>
      </c>
      <c r="AH89" s="1">
        <v>51563</v>
      </c>
      <c r="AI89" s="1">
        <v>99917.77</v>
      </c>
      <c r="AJ89">
        <v>75.19</v>
      </c>
      <c r="AK89">
        <v>40.15</v>
      </c>
      <c r="AL89">
        <v>47.06</v>
      </c>
      <c r="AM89">
        <v>5.01</v>
      </c>
      <c r="AN89" s="1">
        <v>1681.03</v>
      </c>
      <c r="AO89">
        <v>0.75929999999999997</v>
      </c>
      <c r="AP89" s="1">
        <v>1565.59</v>
      </c>
      <c r="AQ89" s="1">
        <v>2051.86</v>
      </c>
      <c r="AR89" s="1">
        <v>8260.0300000000007</v>
      </c>
      <c r="AS89">
        <v>977.43</v>
      </c>
      <c r="AT89">
        <v>436.61</v>
      </c>
      <c r="AU89" s="1">
        <v>13291.52</v>
      </c>
      <c r="AV89" s="1">
        <v>3409.4</v>
      </c>
      <c r="AW89">
        <v>0.23419999999999999</v>
      </c>
      <c r="AX89" s="1">
        <v>9441.0300000000007</v>
      </c>
      <c r="AY89">
        <v>0.64859999999999995</v>
      </c>
      <c r="AZ89">
        <v>876.9</v>
      </c>
      <c r="BA89">
        <v>6.0199999999999997E-2</v>
      </c>
      <c r="BB89">
        <v>828.58</v>
      </c>
      <c r="BC89">
        <v>5.6899999999999999E-2</v>
      </c>
      <c r="BD89" s="1">
        <v>14555.91</v>
      </c>
      <c r="BE89" s="1">
        <v>2027.91</v>
      </c>
      <c r="BF89">
        <v>0.24399999999999999</v>
      </c>
      <c r="BG89">
        <v>0.61240000000000006</v>
      </c>
      <c r="BH89">
        <v>0.2361</v>
      </c>
      <c r="BI89">
        <v>0.1075</v>
      </c>
      <c r="BJ89">
        <v>2.92E-2</v>
      </c>
      <c r="BK89">
        <v>1.4800000000000001E-2</v>
      </c>
    </row>
    <row r="90" spans="1:63" x14ac:dyDescent="0.25">
      <c r="A90" t="s">
        <v>91</v>
      </c>
      <c r="B90">
        <v>46714</v>
      </c>
      <c r="C90">
        <v>110.52</v>
      </c>
      <c r="D90">
        <v>7.69</v>
      </c>
      <c r="E90">
        <v>849.55</v>
      </c>
      <c r="F90">
        <v>836.61</v>
      </c>
      <c r="G90">
        <v>2.3999999999999998E-3</v>
      </c>
      <c r="H90">
        <v>1.2999999999999999E-3</v>
      </c>
      <c r="I90">
        <v>6.4999999999999997E-3</v>
      </c>
      <c r="J90">
        <v>1E-3</v>
      </c>
      <c r="K90">
        <v>5.0599999999999999E-2</v>
      </c>
      <c r="L90">
        <v>0.91320000000000001</v>
      </c>
      <c r="M90">
        <v>2.5100000000000001E-2</v>
      </c>
      <c r="N90">
        <v>0.29399999999999998</v>
      </c>
      <c r="O90">
        <v>3.5000000000000001E-3</v>
      </c>
      <c r="P90">
        <v>0.1482</v>
      </c>
      <c r="Q90" s="1">
        <v>58900.62</v>
      </c>
      <c r="R90">
        <v>0.18010000000000001</v>
      </c>
      <c r="S90">
        <v>0.20960000000000001</v>
      </c>
      <c r="T90">
        <v>0.61029999999999995</v>
      </c>
      <c r="U90">
        <v>9.2899999999999991</v>
      </c>
      <c r="V90" s="1">
        <v>66721.61</v>
      </c>
      <c r="W90">
        <v>88.14</v>
      </c>
      <c r="X90" s="1">
        <v>207122.16</v>
      </c>
      <c r="Y90">
        <v>0.69059999999999999</v>
      </c>
      <c r="Z90">
        <v>4.8399999999999999E-2</v>
      </c>
      <c r="AA90">
        <v>0.26090000000000002</v>
      </c>
      <c r="AB90">
        <v>0.30940000000000001</v>
      </c>
      <c r="AC90">
        <v>207.12</v>
      </c>
      <c r="AD90" s="1">
        <v>6131.64</v>
      </c>
      <c r="AE90">
        <v>512.69000000000005</v>
      </c>
      <c r="AF90" s="1">
        <v>181242.83</v>
      </c>
      <c r="AG90" t="s">
        <v>3</v>
      </c>
      <c r="AH90" s="1">
        <v>36768</v>
      </c>
      <c r="AI90" s="1">
        <v>56198.3</v>
      </c>
      <c r="AJ90">
        <v>38.31</v>
      </c>
      <c r="AK90">
        <v>25.15</v>
      </c>
      <c r="AL90">
        <v>28.91</v>
      </c>
      <c r="AM90">
        <v>4.24</v>
      </c>
      <c r="AN90" s="1">
        <v>1685.7</v>
      </c>
      <c r="AO90">
        <v>1.5157</v>
      </c>
      <c r="AP90" s="1">
        <v>1840.11</v>
      </c>
      <c r="AQ90" s="1">
        <v>2405.87</v>
      </c>
      <c r="AR90" s="1">
        <v>7817.62</v>
      </c>
      <c r="AS90">
        <v>692.61</v>
      </c>
      <c r="AT90">
        <v>352.81</v>
      </c>
      <c r="AU90" s="1">
        <v>13109.02</v>
      </c>
      <c r="AV90" s="1">
        <v>7197.18</v>
      </c>
      <c r="AW90">
        <v>0.43740000000000001</v>
      </c>
      <c r="AX90" s="1">
        <v>6388.91</v>
      </c>
      <c r="AY90">
        <v>0.38819999999999999</v>
      </c>
      <c r="AZ90" s="1">
        <v>1645.74</v>
      </c>
      <c r="BA90">
        <v>0.1</v>
      </c>
      <c r="BB90" s="1">
        <v>1224.1500000000001</v>
      </c>
      <c r="BC90">
        <v>7.4399999999999994E-2</v>
      </c>
      <c r="BD90" s="1">
        <v>16455.98</v>
      </c>
      <c r="BE90" s="1">
        <v>5936.89</v>
      </c>
      <c r="BF90">
        <v>1.8344</v>
      </c>
      <c r="BG90">
        <v>0.53549999999999998</v>
      </c>
      <c r="BH90">
        <v>0.24399999999999999</v>
      </c>
      <c r="BI90">
        <v>0.1585</v>
      </c>
      <c r="BJ90">
        <v>3.6200000000000003E-2</v>
      </c>
      <c r="BK90">
        <v>2.5899999999999999E-2</v>
      </c>
    </row>
    <row r="91" spans="1:63" x14ac:dyDescent="0.25">
      <c r="A91" t="s">
        <v>92</v>
      </c>
      <c r="B91">
        <v>45286</v>
      </c>
      <c r="C91">
        <v>17.670000000000002</v>
      </c>
      <c r="D91">
        <v>162.83000000000001</v>
      </c>
      <c r="E91" s="1">
        <v>2876.69</v>
      </c>
      <c r="F91" s="1">
        <v>2822.97</v>
      </c>
      <c r="G91">
        <v>4.8399999999999999E-2</v>
      </c>
      <c r="H91">
        <v>5.0000000000000001E-4</v>
      </c>
      <c r="I91">
        <v>3.5999999999999997E-2</v>
      </c>
      <c r="J91">
        <v>8.0000000000000004E-4</v>
      </c>
      <c r="K91">
        <v>3.7100000000000001E-2</v>
      </c>
      <c r="L91">
        <v>0.8306</v>
      </c>
      <c r="M91">
        <v>4.6600000000000003E-2</v>
      </c>
      <c r="N91">
        <v>6.6199999999999995E-2</v>
      </c>
      <c r="O91">
        <v>1.3899999999999999E-2</v>
      </c>
      <c r="P91">
        <v>0.1186</v>
      </c>
      <c r="Q91" s="1">
        <v>78572.009999999995</v>
      </c>
      <c r="R91">
        <v>0.13500000000000001</v>
      </c>
      <c r="S91">
        <v>0.1668</v>
      </c>
      <c r="T91">
        <v>0.69830000000000003</v>
      </c>
      <c r="U91">
        <v>19.14</v>
      </c>
      <c r="V91" s="1">
        <v>97951.91</v>
      </c>
      <c r="W91">
        <v>149.07</v>
      </c>
      <c r="X91" s="1">
        <v>283774.18</v>
      </c>
      <c r="Y91">
        <v>0.8448</v>
      </c>
      <c r="Z91">
        <v>0.12280000000000001</v>
      </c>
      <c r="AA91">
        <v>3.2399999999999998E-2</v>
      </c>
      <c r="AB91">
        <v>0.1552</v>
      </c>
      <c r="AC91">
        <v>283.77</v>
      </c>
      <c r="AD91" s="1">
        <v>11743.24</v>
      </c>
      <c r="AE91" s="1">
        <v>1230.02</v>
      </c>
      <c r="AF91" s="1">
        <v>274710.62</v>
      </c>
      <c r="AG91" t="s">
        <v>3</v>
      </c>
      <c r="AH91" s="1">
        <v>65194</v>
      </c>
      <c r="AI91" s="1">
        <v>148739.17000000001</v>
      </c>
      <c r="AJ91">
        <v>92.11</v>
      </c>
      <c r="AK91">
        <v>41.97</v>
      </c>
      <c r="AL91">
        <v>55.4</v>
      </c>
      <c r="AM91">
        <v>4.97</v>
      </c>
      <c r="AN91" s="1">
        <v>3146.29</v>
      </c>
      <c r="AO91">
        <v>0.63109999999999999</v>
      </c>
      <c r="AP91" s="1">
        <v>1797.25</v>
      </c>
      <c r="AQ91" s="1">
        <v>2067.58</v>
      </c>
      <c r="AR91" s="1">
        <v>8660.5300000000007</v>
      </c>
      <c r="AS91">
        <v>999.59</v>
      </c>
      <c r="AT91">
        <v>559.57000000000005</v>
      </c>
      <c r="AU91" s="1">
        <v>14084.52</v>
      </c>
      <c r="AV91" s="1">
        <v>2956.55</v>
      </c>
      <c r="AW91">
        <v>0.1903</v>
      </c>
      <c r="AX91" s="1">
        <v>10940.06</v>
      </c>
      <c r="AY91">
        <v>0.70430000000000004</v>
      </c>
      <c r="AZ91">
        <v>996.4</v>
      </c>
      <c r="BA91">
        <v>6.4100000000000004E-2</v>
      </c>
      <c r="BB91">
        <v>640.73</v>
      </c>
      <c r="BC91">
        <v>4.1200000000000001E-2</v>
      </c>
      <c r="BD91" s="1">
        <v>15533.74</v>
      </c>
      <c r="BE91" s="1">
        <v>1470.47</v>
      </c>
      <c r="BF91">
        <v>0.1186</v>
      </c>
      <c r="BG91">
        <v>0.59699999999999998</v>
      </c>
      <c r="BH91">
        <v>0.2228</v>
      </c>
      <c r="BI91">
        <v>0.1308</v>
      </c>
      <c r="BJ91">
        <v>3.2599999999999997E-2</v>
      </c>
      <c r="BK91">
        <v>1.6899999999999998E-2</v>
      </c>
    </row>
    <row r="92" spans="1:63" x14ac:dyDescent="0.25">
      <c r="A92" t="s">
        <v>93</v>
      </c>
      <c r="B92">
        <v>50138</v>
      </c>
      <c r="C92">
        <v>41.67</v>
      </c>
      <c r="D92">
        <v>31.35</v>
      </c>
      <c r="E92" s="1">
        <v>1306.27</v>
      </c>
      <c r="F92" s="1">
        <v>1261.6400000000001</v>
      </c>
      <c r="G92">
        <v>5.8999999999999999E-3</v>
      </c>
      <c r="H92">
        <v>6.9999999999999999E-4</v>
      </c>
      <c r="I92">
        <v>0.01</v>
      </c>
      <c r="J92">
        <v>8.9999999999999998E-4</v>
      </c>
      <c r="K92">
        <v>2.0500000000000001E-2</v>
      </c>
      <c r="L92">
        <v>0.93169999999999997</v>
      </c>
      <c r="M92">
        <v>3.0300000000000001E-2</v>
      </c>
      <c r="N92">
        <v>0.32519999999999999</v>
      </c>
      <c r="O92">
        <v>3.0999999999999999E-3</v>
      </c>
      <c r="P92">
        <v>0.1348</v>
      </c>
      <c r="Q92" s="1">
        <v>60221.69</v>
      </c>
      <c r="R92">
        <v>0.1668</v>
      </c>
      <c r="S92">
        <v>0.18410000000000001</v>
      </c>
      <c r="T92">
        <v>0.6492</v>
      </c>
      <c r="U92">
        <v>10.1</v>
      </c>
      <c r="V92" s="1">
        <v>81827.259999999995</v>
      </c>
      <c r="W92">
        <v>124.45</v>
      </c>
      <c r="X92" s="1">
        <v>192817.28</v>
      </c>
      <c r="Y92">
        <v>0.74609999999999999</v>
      </c>
      <c r="Z92">
        <v>0.14879999999999999</v>
      </c>
      <c r="AA92">
        <v>0.1051</v>
      </c>
      <c r="AB92">
        <v>0.25390000000000001</v>
      </c>
      <c r="AC92">
        <v>192.82</v>
      </c>
      <c r="AD92" s="1">
        <v>5357.14</v>
      </c>
      <c r="AE92">
        <v>581.07000000000005</v>
      </c>
      <c r="AF92" s="1">
        <v>167871.08</v>
      </c>
      <c r="AG92" t="s">
        <v>3</v>
      </c>
      <c r="AH92" s="1">
        <v>36396</v>
      </c>
      <c r="AI92" s="1">
        <v>60382.57</v>
      </c>
      <c r="AJ92">
        <v>41.7</v>
      </c>
      <c r="AK92">
        <v>25.99</v>
      </c>
      <c r="AL92">
        <v>29.53</v>
      </c>
      <c r="AM92">
        <v>4.6100000000000003</v>
      </c>
      <c r="AN92" s="1">
        <v>1774.96</v>
      </c>
      <c r="AO92">
        <v>1.0098</v>
      </c>
      <c r="AP92" s="1">
        <v>1559.42</v>
      </c>
      <c r="AQ92" s="1">
        <v>2045.57</v>
      </c>
      <c r="AR92" s="1">
        <v>6618.94</v>
      </c>
      <c r="AS92">
        <v>658.58</v>
      </c>
      <c r="AT92">
        <v>372.33</v>
      </c>
      <c r="AU92" s="1">
        <v>11254.85</v>
      </c>
      <c r="AV92" s="1">
        <v>5630.75</v>
      </c>
      <c r="AW92">
        <v>0.41849999999999998</v>
      </c>
      <c r="AX92" s="1">
        <v>5360.2</v>
      </c>
      <c r="AY92">
        <v>0.39829999999999999</v>
      </c>
      <c r="AZ92" s="1">
        <v>1290.53</v>
      </c>
      <c r="BA92">
        <v>9.5899999999999999E-2</v>
      </c>
      <c r="BB92" s="1">
        <v>1174.6500000000001</v>
      </c>
      <c r="BC92">
        <v>8.7300000000000003E-2</v>
      </c>
      <c r="BD92" s="1">
        <v>13456.13</v>
      </c>
      <c r="BE92" s="1">
        <v>4542.3</v>
      </c>
      <c r="BF92">
        <v>1.0296000000000001</v>
      </c>
      <c r="BG92">
        <v>0.55549999999999999</v>
      </c>
      <c r="BH92">
        <v>0.2387</v>
      </c>
      <c r="BI92">
        <v>0.15590000000000001</v>
      </c>
      <c r="BJ92">
        <v>3.2300000000000002E-2</v>
      </c>
      <c r="BK92">
        <v>1.7600000000000001E-2</v>
      </c>
    </row>
    <row r="93" spans="1:63" x14ac:dyDescent="0.25">
      <c r="A93" t="s">
        <v>94</v>
      </c>
      <c r="B93">
        <v>47183</v>
      </c>
      <c r="C93">
        <v>64.52</v>
      </c>
      <c r="D93">
        <v>34.909999999999997</v>
      </c>
      <c r="E93" s="1">
        <v>2252.44</v>
      </c>
      <c r="F93" s="1">
        <v>2143.08</v>
      </c>
      <c r="G93">
        <v>1.2500000000000001E-2</v>
      </c>
      <c r="H93">
        <v>4.0000000000000002E-4</v>
      </c>
      <c r="I93">
        <v>1.3899999999999999E-2</v>
      </c>
      <c r="J93">
        <v>1E-3</v>
      </c>
      <c r="K93">
        <v>2.9499999999999998E-2</v>
      </c>
      <c r="L93">
        <v>0.90810000000000002</v>
      </c>
      <c r="M93">
        <v>3.4700000000000002E-2</v>
      </c>
      <c r="N93">
        <v>0.21879999999999999</v>
      </c>
      <c r="O93">
        <v>1.4500000000000001E-2</v>
      </c>
      <c r="P93">
        <v>0.121</v>
      </c>
      <c r="Q93" s="1">
        <v>65192.14</v>
      </c>
      <c r="R93">
        <v>0.15770000000000001</v>
      </c>
      <c r="S93">
        <v>0.1893</v>
      </c>
      <c r="T93">
        <v>0.65300000000000002</v>
      </c>
      <c r="U93">
        <v>13.71</v>
      </c>
      <c r="V93" s="1">
        <v>89596.07</v>
      </c>
      <c r="W93">
        <v>159.46</v>
      </c>
      <c r="X93" s="1">
        <v>217541.59</v>
      </c>
      <c r="Y93">
        <v>0.79849999999999999</v>
      </c>
      <c r="Z93">
        <v>0.12740000000000001</v>
      </c>
      <c r="AA93">
        <v>7.4099999999999999E-2</v>
      </c>
      <c r="AB93">
        <v>0.20150000000000001</v>
      </c>
      <c r="AC93">
        <v>217.54</v>
      </c>
      <c r="AD93" s="1">
        <v>6483.76</v>
      </c>
      <c r="AE93">
        <v>679.6</v>
      </c>
      <c r="AF93" s="1">
        <v>196918.09</v>
      </c>
      <c r="AG93" t="s">
        <v>3</v>
      </c>
      <c r="AH93" s="1">
        <v>43708</v>
      </c>
      <c r="AI93" s="1">
        <v>76259.75</v>
      </c>
      <c r="AJ93">
        <v>48.65</v>
      </c>
      <c r="AK93">
        <v>27.89</v>
      </c>
      <c r="AL93">
        <v>31.04</v>
      </c>
      <c r="AM93">
        <v>4.54</v>
      </c>
      <c r="AN93" s="1">
        <v>1864.31</v>
      </c>
      <c r="AO93">
        <v>0.90280000000000005</v>
      </c>
      <c r="AP93" s="1">
        <v>1402.74</v>
      </c>
      <c r="AQ93" s="1">
        <v>2050.5</v>
      </c>
      <c r="AR93" s="1">
        <v>6880.5</v>
      </c>
      <c r="AS93">
        <v>759.65</v>
      </c>
      <c r="AT93">
        <v>369.18</v>
      </c>
      <c r="AU93" s="1">
        <v>11462.56</v>
      </c>
      <c r="AV93" s="1">
        <v>4581.05</v>
      </c>
      <c r="AW93">
        <v>0.3473</v>
      </c>
      <c r="AX93" s="1">
        <v>6646.18</v>
      </c>
      <c r="AY93">
        <v>0.50380000000000003</v>
      </c>
      <c r="AZ93" s="1">
        <v>1071.76</v>
      </c>
      <c r="BA93">
        <v>8.1199999999999994E-2</v>
      </c>
      <c r="BB93">
        <v>892.5</v>
      </c>
      <c r="BC93">
        <v>6.7699999999999996E-2</v>
      </c>
      <c r="BD93" s="1">
        <v>13191.49</v>
      </c>
      <c r="BE93" s="1">
        <v>3118.75</v>
      </c>
      <c r="BF93">
        <v>0.56200000000000006</v>
      </c>
      <c r="BG93">
        <v>0.56930000000000003</v>
      </c>
      <c r="BH93">
        <v>0.23300000000000001</v>
      </c>
      <c r="BI93">
        <v>0.14580000000000001</v>
      </c>
      <c r="BJ93">
        <v>3.2000000000000001E-2</v>
      </c>
      <c r="BK93">
        <v>1.9800000000000002E-2</v>
      </c>
    </row>
    <row r="94" spans="1:63" x14ac:dyDescent="0.25">
      <c r="A94" t="s">
        <v>95</v>
      </c>
      <c r="B94">
        <v>45294</v>
      </c>
      <c r="C94">
        <v>51.05</v>
      </c>
      <c r="D94">
        <v>25.48</v>
      </c>
      <c r="E94" s="1">
        <v>1300.6500000000001</v>
      </c>
      <c r="F94" s="1">
        <v>1234.77</v>
      </c>
      <c r="G94">
        <v>2.5999999999999999E-3</v>
      </c>
      <c r="H94">
        <v>5.9999999999999995E-4</v>
      </c>
      <c r="I94">
        <v>7.4000000000000003E-3</v>
      </c>
      <c r="J94">
        <v>1.1999999999999999E-3</v>
      </c>
      <c r="K94">
        <v>1.7899999999999999E-2</v>
      </c>
      <c r="L94">
        <v>0.94379999999999997</v>
      </c>
      <c r="M94">
        <v>2.6599999999999999E-2</v>
      </c>
      <c r="N94">
        <v>0.38629999999999998</v>
      </c>
      <c r="O94">
        <v>2.3999999999999998E-3</v>
      </c>
      <c r="P94">
        <v>0.14749999999999999</v>
      </c>
      <c r="Q94" s="1">
        <v>58944.27</v>
      </c>
      <c r="R94">
        <v>0.18129999999999999</v>
      </c>
      <c r="S94">
        <v>0.22939999999999999</v>
      </c>
      <c r="T94">
        <v>0.58930000000000005</v>
      </c>
      <c r="U94">
        <v>10.62</v>
      </c>
      <c r="V94" s="1">
        <v>79699.929999999993</v>
      </c>
      <c r="W94">
        <v>116.52</v>
      </c>
      <c r="X94" s="1">
        <v>175765.41</v>
      </c>
      <c r="Y94">
        <v>0.77180000000000004</v>
      </c>
      <c r="Z94">
        <v>0.10680000000000001</v>
      </c>
      <c r="AA94">
        <v>0.1215</v>
      </c>
      <c r="AB94">
        <v>0.22819999999999999</v>
      </c>
      <c r="AC94">
        <v>175.77</v>
      </c>
      <c r="AD94" s="1">
        <v>5127.75</v>
      </c>
      <c r="AE94">
        <v>546.86</v>
      </c>
      <c r="AF94" s="1">
        <v>146607.54999999999</v>
      </c>
      <c r="AG94" t="s">
        <v>3</v>
      </c>
      <c r="AH94" s="1">
        <v>35662</v>
      </c>
      <c r="AI94" s="1">
        <v>55592.800000000003</v>
      </c>
      <c r="AJ94">
        <v>41.67</v>
      </c>
      <c r="AK94">
        <v>26.18</v>
      </c>
      <c r="AL94">
        <v>30.1</v>
      </c>
      <c r="AM94">
        <v>4.3</v>
      </c>
      <c r="AN94" s="1">
        <v>1142.0999999999999</v>
      </c>
      <c r="AO94">
        <v>0.98240000000000005</v>
      </c>
      <c r="AP94" s="1">
        <v>1661.57</v>
      </c>
      <c r="AQ94" s="1">
        <v>2195.0100000000002</v>
      </c>
      <c r="AR94" s="1">
        <v>6976.01</v>
      </c>
      <c r="AS94">
        <v>757.57</v>
      </c>
      <c r="AT94">
        <v>341.62</v>
      </c>
      <c r="AU94" s="1">
        <v>11931.78</v>
      </c>
      <c r="AV94" s="1">
        <v>6997.2</v>
      </c>
      <c r="AW94">
        <v>0.49299999999999999</v>
      </c>
      <c r="AX94" s="1">
        <v>4660.8900000000003</v>
      </c>
      <c r="AY94">
        <v>0.32840000000000003</v>
      </c>
      <c r="AZ94" s="1">
        <v>1287.01</v>
      </c>
      <c r="BA94">
        <v>9.0700000000000003E-2</v>
      </c>
      <c r="BB94" s="1">
        <v>1247.6099999999999</v>
      </c>
      <c r="BC94">
        <v>8.7900000000000006E-2</v>
      </c>
      <c r="BD94" s="1">
        <v>14192.71</v>
      </c>
      <c r="BE94" s="1">
        <v>5855.31</v>
      </c>
      <c r="BF94">
        <v>1.583</v>
      </c>
      <c r="BG94">
        <v>0.53610000000000002</v>
      </c>
      <c r="BH94">
        <v>0.24859999999999999</v>
      </c>
      <c r="BI94">
        <v>0.16350000000000001</v>
      </c>
      <c r="BJ94">
        <v>3.0800000000000001E-2</v>
      </c>
      <c r="BK94">
        <v>2.1000000000000001E-2</v>
      </c>
    </row>
    <row r="95" spans="1:63" x14ac:dyDescent="0.25">
      <c r="A95" t="s">
        <v>96</v>
      </c>
      <c r="B95">
        <v>43745</v>
      </c>
      <c r="C95">
        <v>17.100000000000001</v>
      </c>
      <c r="D95">
        <v>172.86</v>
      </c>
      <c r="E95" s="1">
        <v>2955.12</v>
      </c>
      <c r="F95" s="1">
        <v>2524.12</v>
      </c>
      <c r="G95">
        <v>3.0000000000000001E-3</v>
      </c>
      <c r="H95">
        <v>6.9999999999999999E-4</v>
      </c>
      <c r="I95">
        <v>0.13389999999999999</v>
      </c>
      <c r="J95">
        <v>1.4E-3</v>
      </c>
      <c r="K95">
        <v>7.4499999999999997E-2</v>
      </c>
      <c r="L95">
        <v>0.65969999999999995</v>
      </c>
      <c r="M95">
        <v>0.12670000000000001</v>
      </c>
      <c r="N95">
        <v>0.97360000000000002</v>
      </c>
      <c r="O95">
        <v>1.8599999999999998E-2</v>
      </c>
      <c r="P95">
        <v>0.18640000000000001</v>
      </c>
      <c r="Q95" s="1">
        <v>61432.06</v>
      </c>
      <c r="R95">
        <v>0.1807</v>
      </c>
      <c r="S95">
        <v>0.20219999999999999</v>
      </c>
      <c r="T95">
        <v>0.61709999999999998</v>
      </c>
      <c r="U95">
        <v>23.95</v>
      </c>
      <c r="V95" s="1">
        <v>80651.5</v>
      </c>
      <c r="W95">
        <v>120.7</v>
      </c>
      <c r="X95" s="1">
        <v>108960.27</v>
      </c>
      <c r="Y95">
        <v>0.64770000000000005</v>
      </c>
      <c r="Z95">
        <v>0.249</v>
      </c>
      <c r="AA95">
        <v>0.1033</v>
      </c>
      <c r="AB95">
        <v>0.3523</v>
      </c>
      <c r="AC95">
        <v>108.96</v>
      </c>
      <c r="AD95" s="1">
        <v>3781.61</v>
      </c>
      <c r="AE95">
        <v>430.74</v>
      </c>
      <c r="AF95" s="1">
        <v>93586.27</v>
      </c>
      <c r="AG95" t="s">
        <v>3</v>
      </c>
      <c r="AH95" s="1">
        <v>27454</v>
      </c>
      <c r="AI95" s="1">
        <v>42139.86</v>
      </c>
      <c r="AJ95">
        <v>48.92</v>
      </c>
      <c r="AK95">
        <v>31.06</v>
      </c>
      <c r="AL95">
        <v>35.92</v>
      </c>
      <c r="AM95">
        <v>4.54</v>
      </c>
      <c r="AN95">
        <v>1.78</v>
      </c>
      <c r="AO95">
        <v>0.96879999999999999</v>
      </c>
      <c r="AP95" s="1">
        <v>1790.29</v>
      </c>
      <c r="AQ95" s="1">
        <v>2528.9699999999998</v>
      </c>
      <c r="AR95" s="1">
        <v>7912.68</v>
      </c>
      <c r="AS95">
        <v>942.7</v>
      </c>
      <c r="AT95">
        <v>427.99</v>
      </c>
      <c r="AU95" s="1">
        <v>13602.63</v>
      </c>
      <c r="AV95" s="1">
        <v>9581.77</v>
      </c>
      <c r="AW95">
        <v>0.56669999999999998</v>
      </c>
      <c r="AX95" s="1">
        <v>3851.25</v>
      </c>
      <c r="AY95">
        <v>0.2278</v>
      </c>
      <c r="AZ95" s="1">
        <v>1078.05</v>
      </c>
      <c r="BA95">
        <v>6.3799999999999996E-2</v>
      </c>
      <c r="BB95" s="1">
        <v>2395.64</v>
      </c>
      <c r="BC95">
        <v>0.14169999999999999</v>
      </c>
      <c r="BD95" s="1">
        <v>16906.71</v>
      </c>
      <c r="BE95" s="1">
        <v>6337.83</v>
      </c>
      <c r="BF95">
        <v>2.9011999999999998</v>
      </c>
      <c r="BG95">
        <v>0.55169999999999997</v>
      </c>
      <c r="BH95">
        <v>0.23330000000000001</v>
      </c>
      <c r="BI95">
        <v>0.1757</v>
      </c>
      <c r="BJ95">
        <v>2.64E-2</v>
      </c>
      <c r="BK95">
        <v>1.29E-2</v>
      </c>
    </row>
    <row r="96" spans="1:63" x14ac:dyDescent="0.25">
      <c r="A96" t="s">
        <v>97</v>
      </c>
      <c r="B96">
        <v>50534</v>
      </c>
      <c r="C96">
        <v>34.29</v>
      </c>
      <c r="D96">
        <v>38.340000000000003</v>
      </c>
      <c r="E96" s="1">
        <v>1314.58</v>
      </c>
      <c r="F96" s="1">
        <v>1272.3399999999999</v>
      </c>
      <c r="G96">
        <v>5.4999999999999997E-3</v>
      </c>
      <c r="H96">
        <v>1.9E-3</v>
      </c>
      <c r="I96">
        <v>7.4000000000000003E-3</v>
      </c>
      <c r="J96">
        <v>8.9999999999999998E-4</v>
      </c>
      <c r="K96">
        <v>1.9199999999999998E-2</v>
      </c>
      <c r="L96">
        <v>0.93779999999999997</v>
      </c>
      <c r="M96">
        <v>2.7199999999999998E-2</v>
      </c>
      <c r="N96">
        <v>0.30070000000000002</v>
      </c>
      <c r="O96">
        <v>4.3E-3</v>
      </c>
      <c r="P96">
        <v>0.13519999999999999</v>
      </c>
      <c r="Q96" s="1">
        <v>60187.61</v>
      </c>
      <c r="R96">
        <v>0.1784</v>
      </c>
      <c r="S96">
        <v>0.1888</v>
      </c>
      <c r="T96">
        <v>0.63280000000000003</v>
      </c>
      <c r="U96">
        <v>10.14</v>
      </c>
      <c r="V96" s="1">
        <v>81788.479999999996</v>
      </c>
      <c r="W96">
        <v>125</v>
      </c>
      <c r="X96" s="1">
        <v>179479.67999999999</v>
      </c>
      <c r="Y96">
        <v>0.78520000000000001</v>
      </c>
      <c r="Z96">
        <v>0.11260000000000001</v>
      </c>
      <c r="AA96">
        <v>0.1021</v>
      </c>
      <c r="AB96">
        <v>0.21479999999999999</v>
      </c>
      <c r="AC96">
        <v>179.48</v>
      </c>
      <c r="AD96" s="1">
        <v>5299.64</v>
      </c>
      <c r="AE96">
        <v>595.29999999999995</v>
      </c>
      <c r="AF96" s="1">
        <v>156923.66</v>
      </c>
      <c r="AG96" t="s">
        <v>3</v>
      </c>
      <c r="AH96" s="1">
        <v>38175</v>
      </c>
      <c r="AI96" s="1">
        <v>59908.9</v>
      </c>
      <c r="AJ96">
        <v>44.83</v>
      </c>
      <c r="AK96">
        <v>26.93</v>
      </c>
      <c r="AL96">
        <v>31.22</v>
      </c>
      <c r="AM96">
        <v>4.8099999999999996</v>
      </c>
      <c r="AN96" s="1">
        <v>1676.73</v>
      </c>
      <c r="AO96">
        <v>1.0057</v>
      </c>
      <c r="AP96" s="1">
        <v>1531.44</v>
      </c>
      <c r="AQ96" s="1">
        <v>2057.84</v>
      </c>
      <c r="AR96" s="1">
        <v>6696.75</v>
      </c>
      <c r="AS96">
        <v>683.08</v>
      </c>
      <c r="AT96">
        <v>360.97</v>
      </c>
      <c r="AU96" s="1">
        <v>11330.08</v>
      </c>
      <c r="AV96" s="1">
        <v>5755.62</v>
      </c>
      <c r="AW96">
        <v>0.43440000000000001</v>
      </c>
      <c r="AX96" s="1">
        <v>5241.51</v>
      </c>
      <c r="AY96">
        <v>0.39560000000000001</v>
      </c>
      <c r="AZ96" s="1">
        <v>1119.6099999999999</v>
      </c>
      <c r="BA96">
        <v>8.4500000000000006E-2</v>
      </c>
      <c r="BB96" s="1">
        <v>1131.98</v>
      </c>
      <c r="BC96">
        <v>8.5400000000000004E-2</v>
      </c>
      <c r="BD96" s="1">
        <v>13248.73</v>
      </c>
      <c r="BE96" s="1">
        <v>4591.91</v>
      </c>
      <c r="BF96">
        <v>1.085</v>
      </c>
      <c r="BG96">
        <v>0.56440000000000001</v>
      </c>
      <c r="BH96">
        <v>0.23930000000000001</v>
      </c>
      <c r="BI96">
        <v>0.1452</v>
      </c>
      <c r="BJ96">
        <v>3.2199999999999999E-2</v>
      </c>
      <c r="BK96">
        <v>1.89E-2</v>
      </c>
    </row>
    <row r="97" spans="1:63" x14ac:dyDescent="0.25">
      <c r="A97" t="s">
        <v>98</v>
      </c>
      <c r="B97">
        <v>43752</v>
      </c>
      <c r="C97">
        <v>63.64</v>
      </c>
      <c r="D97">
        <v>416.84</v>
      </c>
      <c r="E97" s="1">
        <v>26526.21</v>
      </c>
      <c r="F97" s="1">
        <v>19833.259999999998</v>
      </c>
      <c r="G97">
        <v>0.15740000000000001</v>
      </c>
      <c r="H97">
        <v>1.8E-3</v>
      </c>
      <c r="I97">
        <v>0.23400000000000001</v>
      </c>
      <c r="J97">
        <v>1.8E-3</v>
      </c>
      <c r="K97">
        <v>0.1628</v>
      </c>
      <c r="L97">
        <v>0.35420000000000001</v>
      </c>
      <c r="M97">
        <v>8.7900000000000006E-2</v>
      </c>
      <c r="N97">
        <v>0.84989999999999999</v>
      </c>
      <c r="O97">
        <v>0.10780000000000001</v>
      </c>
      <c r="P97">
        <v>0.1928</v>
      </c>
      <c r="Q97" s="1">
        <v>71552.570000000007</v>
      </c>
      <c r="R97">
        <v>0.24279999999999999</v>
      </c>
      <c r="S97">
        <v>0.21779999999999999</v>
      </c>
      <c r="T97">
        <v>0.53939999999999999</v>
      </c>
      <c r="U97">
        <v>185.91</v>
      </c>
      <c r="V97" s="1">
        <v>91842.01</v>
      </c>
      <c r="W97">
        <v>141.77000000000001</v>
      </c>
      <c r="X97" s="1">
        <v>139577.82</v>
      </c>
      <c r="Y97">
        <v>0.59809999999999997</v>
      </c>
      <c r="Z97">
        <v>0.34279999999999999</v>
      </c>
      <c r="AA97">
        <v>5.8999999999999997E-2</v>
      </c>
      <c r="AB97">
        <v>0.40189999999999998</v>
      </c>
      <c r="AC97">
        <v>139.58000000000001</v>
      </c>
      <c r="AD97" s="1">
        <v>6059.9</v>
      </c>
      <c r="AE97">
        <v>489.91</v>
      </c>
      <c r="AF97" s="1">
        <v>125754.82</v>
      </c>
      <c r="AG97" t="s">
        <v>3</v>
      </c>
      <c r="AH97" s="1">
        <v>33171</v>
      </c>
      <c r="AI97" s="1">
        <v>52343.27</v>
      </c>
      <c r="AJ97">
        <v>65.09</v>
      </c>
      <c r="AK97">
        <v>35.54</v>
      </c>
      <c r="AL97">
        <v>45.7</v>
      </c>
      <c r="AM97">
        <v>4.3600000000000003</v>
      </c>
      <c r="AN97">
        <v>781.2</v>
      </c>
      <c r="AO97">
        <v>0.89349999999999996</v>
      </c>
      <c r="AP97" s="1">
        <v>2138.23</v>
      </c>
      <c r="AQ97" s="1">
        <v>2373.35</v>
      </c>
      <c r="AR97" s="1">
        <v>8725.15</v>
      </c>
      <c r="AS97" s="1">
        <v>1100.3699999999999</v>
      </c>
      <c r="AT97">
        <v>630.53</v>
      </c>
      <c r="AU97" s="1">
        <v>14967.63</v>
      </c>
      <c r="AV97" s="1">
        <v>9565.35</v>
      </c>
      <c r="AW97">
        <v>0.46500000000000002</v>
      </c>
      <c r="AX97" s="1">
        <v>7697.66</v>
      </c>
      <c r="AY97">
        <v>0.37419999999999998</v>
      </c>
      <c r="AZ97">
        <v>944.9</v>
      </c>
      <c r="BA97">
        <v>4.5900000000000003E-2</v>
      </c>
      <c r="BB97" s="1">
        <v>2361.34</v>
      </c>
      <c r="BC97">
        <v>0.1148</v>
      </c>
      <c r="BD97" s="1">
        <v>20569.240000000002</v>
      </c>
      <c r="BE97" s="1">
        <v>4362.5</v>
      </c>
      <c r="BF97">
        <v>1.2422</v>
      </c>
      <c r="BG97">
        <v>0.58930000000000005</v>
      </c>
      <c r="BH97">
        <v>0.22689999999999999</v>
      </c>
      <c r="BI97">
        <v>0.1386</v>
      </c>
      <c r="BJ97">
        <v>3.2300000000000002E-2</v>
      </c>
      <c r="BK97">
        <v>1.29E-2</v>
      </c>
    </row>
    <row r="98" spans="1:63" x14ac:dyDescent="0.25">
      <c r="A98" t="s">
        <v>99</v>
      </c>
      <c r="B98">
        <v>43760</v>
      </c>
      <c r="C98">
        <v>53.48</v>
      </c>
      <c r="D98">
        <v>42.44</v>
      </c>
      <c r="E98" s="1">
        <v>2269.4299999999998</v>
      </c>
      <c r="F98" s="1">
        <v>2145.7600000000002</v>
      </c>
      <c r="G98">
        <v>7.0000000000000001E-3</v>
      </c>
      <c r="H98">
        <v>8.9999999999999998E-4</v>
      </c>
      <c r="I98">
        <v>1.66E-2</v>
      </c>
      <c r="J98">
        <v>8.0000000000000004E-4</v>
      </c>
      <c r="K98">
        <v>4.5999999999999999E-2</v>
      </c>
      <c r="L98">
        <v>0.88039999999999996</v>
      </c>
      <c r="M98">
        <v>4.8300000000000003E-2</v>
      </c>
      <c r="N98">
        <v>0.43240000000000001</v>
      </c>
      <c r="O98">
        <v>1.2699999999999999E-2</v>
      </c>
      <c r="P98">
        <v>0.156</v>
      </c>
      <c r="Q98" s="1">
        <v>62824.67</v>
      </c>
      <c r="R98">
        <v>0.1678</v>
      </c>
      <c r="S98">
        <v>0.19489999999999999</v>
      </c>
      <c r="T98">
        <v>0.63729999999999998</v>
      </c>
      <c r="U98">
        <v>16.14</v>
      </c>
      <c r="V98" s="1">
        <v>82500.460000000006</v>
      </c>
      <c r="W98">
        <v>135.49</v>
      </c>
      <c r="X98" s="1">
        <v>180836.74</v>
      </c>
      <c r="Y98">
        <v>0.70909999999999995</v>
      </c>
      <c r="Z98">
        <v>0.19839999999999999</v>
      </c>
      <c r="AA98">
        <v>9.2499999999999999E-2</v>
      </c>
      <c r="AB98">
        <v>0.29089999999999999</v>
      </c>
      <c r="AC98">
        <v>180.84</v>
      </c>
      <c r="AD98" s="1">
        <v>5938.32</v>
      </c>
      <c r="AE98">
        <v>575.95000000000005</v>
      </c>
      <c r="AF98" s="1">
        <v>163057.67000000001</v>
      </c>
      <c r="AG98" t="s">
        <v>3</v>
      </c>
      <c r="AH98" s="1">
        <v>33031</v>
      </c>
      <c r="AI98" s="1">
        <v>55084.19</v>
      </c>
      <c r="AJ98">
        <v>51.22</v>
      </c>
      <c r="AK98">
        <v>29.47</v>
      </c>
      <c r="AL98">
        <v>36.229999999999997</v>
      </c>
      <c r="AM98">
        <v>4.12</v>
      </c>
      <c r="AN98" s="1">
        <v>1562.71</v>
      </c>
      <c r="AO98">
        <v>1.0861000000000001</v>
      </c>
      <c r="AP98" s="1">
        <v>1617.99</v>
      </c>
      <c r="AQ98" s="1">
        <v>1914.66</v>
      </c>
      <c r="AR98" s="1">
        <v>6992.56</v>
      </c>
      <c r="AS98">
        <v>746.35</v>
      </c>
      <c r="AT98">
        <v>420.93</v>
      </c>
      <c r="AU98" s="1">
        <v>11692.49</v>
      </c>
      <c r="AV98" s="1">
        <v>5727.68</v>
      </c>
      <c r="AW98">
        <v>0.41210000000000002</v>
      </c>
      <c r="AX98" s="1">
        <v>5717.58</v>
      </c>
      <c r="AY98">
        <v>0.41139999999999999</v>
      </c>
      <c r="AZ98" s="1">
        <v>1105.6600000000001</v>
      </c>
      <c r="BA98">
        <v>7.9600000000000004E-2</v>
      </c>
      <c r="BB98" s="1">
        <v>1346.42</v>
      </c>
      <c r="BC98">
        <v>9.69E-2</v>
      </c>
      <c r="BD98" s="1">
        <v>13897.34</v>
      </c>
      <c r="BE98" s="1">
        <v>4255.71</v>
      </c>
      <c r="BF98">
        <v>1.1293</v>
      </c>
      <c r="BG98">
        <v>0.57350000000000001</v>
      </c>
      <c r="BH98">
        <v>0.23780000000000001</v>
      </c>
      <c r="BI98">
        <v>0.1384</v>
      </c>
      <c r="BJ98">
        <v>2.8299999999999999E-2</v>
      </c>
      <c r="BK98">
        <v>2.1999999999999999E-2</v>
      </c>
    </row>
    <row r="99" spans="1:63" x14ac:dyDescent="0.25">
      <c r="A99" t="s">
        <v>100</v>
      </c>
      <c r="B99">
        <v>46284</v>
      </c>
      <c r="C99">
        <v>48.33</v>
      </c>
      <c r="D99">
        <v>40.340000000000003</v>
      </c>
      <c r="E99" s="1">
        <v>1949.97</v>
      </c>
      <c r="F99" s="1">
        <v>1855.32</v>
      </c>
      <c r="G99">
        <v>7.7999999999999996E-3</v>
      </c>
      <c r="H99">
        <v>1.1999999999999999E-3</v>
      </c>
      <c r="I99">
        <v>2.46E-2</v>
      </c>
      <c r="J99">
        <v>1.1999999999999999E-3</v>
      </c>
      <c r="K99">
        <v>4.7500000000000001E-2</v>
      </c>
      <c r="L99">
        <v>0.86739999999999995</v>
      </c>
      <c r="M99">
        <v>5.0200000000000002E-2</v>
      </c>
      <c r="N99">
        <v>0.40360000000000001</v>
      </c>
      <c r="O99">
        <v>7.7000000000000002E-3</v>
      </c>
      <c r="P99">
        <v>0.1469</v>
      </c>
      <c r="Q99" s="1">
        <v>61878.45</v>
      </c>
      <c r="R99">
        <v>0.18920000000000001</v>
      </c>
      <c r="S99">
        <v>0.19259999999999999</v>
      </c>
      <c r="T99">
        <v>0.61819999999999997</v>
      </c>
      <c r="U99">
        <v>13.76</v>
      </c>
      <c r="V99" s="1">
        <v>81017.22</v>
      </c>
      <c r="W99">
        <v>137.88</v>
      </c>
      <c r="X99" s="1">
        <v>188071.75</v>
      </c>
      <c r="Y99">
        <v>0.72960000000000003</v>
      </c>
      <c r="Z99">
        <v>0.18959999999999999</v>
      </c>
      <c r="AA99">
        <v>8.0799999999999997E-2</v>
      </c>
      <c r="AB99">
        <v>0.27039999999999997</v>
      </c>
      <c r="AC99">
        <v>188.07</v>
      </c>
      <c r="AD99" s="1">
        <v>6049.8</v>
      </c>
      <c r="AE99">
        <v>609.67999999999995</v>
      </c>
      <c r="AF99" s="1">
        <v>174954.91</v>
      </c>
      <c r="AG99" t="s">
        <v>3</v>
      </c>
      <c r="AH99" s="1">
        <v>36948</v>
      </c>
      <c r="AI99" s="1">
        <v>58170.1</v>
      </c>
      <c r="AJ99">
        <v>51.91</v>
      </c>
      <c r="AK99">
        <v>28.93</v>
      </c>
      <c r="AL99">
        <v>36.81</v>
      </c>
      <c r="AM99">
        <v>4.38</v>
      </c>
      <c r="AN99" s="1">
        <v>1486.55</v>
      </c>
      <c r="AO99">
        <v>0.96930000000000005</v>
      </c>
      <c r="AP99" s="1">
        <v>1499.44</v>
      </c>
      <c r="AQ99" s="1">
        <v>2050.77</v>
      </c>
      <c r="AR99" s="1">
        <v>7037.82</v>
      </c>
      <c r="AS99">
        <v>721.94</v>
      </c>
      <c r="AT99">
        <v>344.03</v>
      </c>
      <c r="AU99" s="1">
        <v>11654</v>
      </c>
      <c r="AV99" s="1">
        <v>5650.16</v>
      </c>
      <c r="AW99">
        <v>0.40239999999999998</v>
      </c>
      <c r="AX99" s="1">
        <v>5872.07</v>
      </c>
      <c r="AY99">
        <v>0.41820000000000002</v>
      </c>
      <c r="AZ99" s="1">
        <v>1243.6099999999999</v>
      </c>
      <c r="BA99">
        <v>8.8599999999999998E-2</v>
      </c>
      <c r="BB99" s="1">
        <v>1275.05</v>
      </c>
      <c r="BC99">
        <v>9.0800000000000006E-2</v>
      </c>
      <c r="BD99" s="1">
        <v>14040.89</v>
      </c>
      <c r="BE99" s="1">
        <v>3991.94</v>
      </c>
      <c r="BF99">
        <v>0.96279999999999999</v>
      </c>
      <c r="BG99">
        <v>0.56679999999999997</v>
      </c>
      <c r="BH99">
        <v>0.23669999999999999</v>
      </c>
      <c r="BI99">
        <v>0.1517</v>
      </c>
      <c r="BJ99">
        <v>2.7400000000000001E-2</v>
      </c>
      <c r="BK99">
        <v>1.7500000000000002E-2</v>
      </c>
    </row>
    <row r="100" spans="1:63" x14ac:dyDescent="0.25">
      <c r="A100" t="s">
        <v>101</v>
      </c>
      <c r="B100">
        <v>49601</v>
      </c>
      <c r="C100">
        <v>53.48</v>
      </c>
      <c r="D100">
        <v>17.670000000000002</v>
      </c>
      <c r="E100">
        <v>945.04</v>
      </c>
      <c r="F100">
        <v>901.24</v>
      </c>
      <c r="G100">
        <v>2.5999999999999999E-3</v>
      </c>
      <c r="H100">
        <v>2.0000000000000001E-4</v>
      </c>
      <c r="I100">
        <v>8.3000000000000001E-3</v>
      </c>
      <c r="J100">
        <v>8.9999999999999998E-4</v>
      </c>
      <c r="K100">
        <v>1.67E-2</v>
      </c>
      <c r="L100">
        <v>0.93540000000000001</v>
      </c>
      <c r="M100">
        <v>3.5900000000000001E-2</v>
      </c>
      <c r="N100">
        <v>0.43790000000000001</v>
      </c>
      <c r="O100">
        <v>1.9E-3</v>
      </c>
      <c r="P100">
        <v>0.15570000000000001</v>
      </c>
      <c r="Q100" s="1">
        <v>54224.91</v>
      </c>
      <c r="R100">
        <v>0.22550000000000001</v>
      </c>
      <c r="S100">
        <v>0.25509999999999999</v>
      </c>
      <c r="T100">
        <v>0.51939999999999997</v>
      </c>
      <c r="U100">
        <v>8.86</v>
      </c>
      <c r="V100" s="1">
        <v>75188.02</v>
      </c>
      <c r="W100">
        <v>101.77</v>
      </c>
      <c r="X100" s="1">
        <v>166997.26999999999</v>
      </c>
      <c r="Y100">
        <v>0.79339999999999999</v>
      </c>
      <c r="Z100">
        <v>8.6900000000000005E-2</v>
      </c>
      <c r="AA100">
        <v>0.1197</v>
      </c>
      <c r="AB100">
        <v>0.20660000000000001</v>
      </c>
      <c r="AC100">
        <v>167</v>
      </c>
      <c r="AD100" s="1">
        <v>4388.32</v>
      </c>
      <c r="AE100">
        <v>503.82</v>
      </c>
      <c r="AF100" s="1">
        <v>144957.41</v>
      </c>
      <c r="AG100" t="s">
        <v>3</v>
      </c>
      <c r="AH100" s="1">
        <v>33800</v>
      </c>
      <c r="AI100" s="1">
        <v>53039.519999999997</v>
      </c>
      <c r="AJ100">
        <v>37.479999999999997</v>
      </c>
      <c r="AK100">
        <v>24.26</v>
      </c>
      <c r="AL100">
        <v>26.49</v>
      </c>
      <c r="AM100">
        <v>4.26</v>
      </c>
      <c r="AN100" s="1">
        <v>1971</v>
      </c>
      <c r="AO100">
        <v>1.0699000000000001</v>
      </c>
      <c r="AP100" s="1">
        <v>1727.26</v>
      </c>
      <c r="AQ100" s="1">
        <v>2311.81</v>
      </c>
      <c r="AR100" s="1">
        <v>7192.39</v>
      </c>
      <c r="AS100">
        <v>799.46</v>
      </c>
      <c r="AT100">
        <v>354.58</v>
      </c>
      <c r="AU100" s="1">
        <v>12385.51</v>
      </c>
      <c r="AV100" s="1">
        <v>8050.65</v>
      </c>
      <c r="AW100">
        <v>0.5212</v>
      </c>
      <c r="AX100" s="1">
        <v>4308.0600000000004</v>
      </c>
      <c r="AY100">
        <v>0.27889999999999998</v>
      </c>
      <c r="AZ100" s="1">
        <v>1617.45</v>
      </c>
      <c r="BA100">
        <v>0.1047</v>
      </c>
      <c r="BB100" s="1">
        <v>1470.41</v>
      </c>
      <c r="BC100">
        <v>9.5200000000000007E-2</v>
      </c>
      <c r="BD100" s="1">
        <v>15446.57</v>
      </c>
      <c r="BE100" s="1">
        <v>6832.79</v>
      </c>
      <c r="BF100">
        <v>2.0415999999999999</v>
      </c>
      <c r="BG100">
        <v>0.51770000000000005</v>
      </c>
      <c r="BH100">
        <v>0.2387</v>
      </c>
      <c r="BI100">
        <v>0.1928</v>
      </c>
      <c r="BJ100">
        <v>3.1199999999999999E-2</v>
      </c>
      <c r="BK100">
        <v>1.9599999999999999E-2</v>
      </c>
    </row>
    <row r="101" spans="1:63" x14ac:dyDescent="0.25">
      <c r="A101" t="s">
        <v>102</v>
      </c>
      <c r="B101">
        <v>43778</v>
      </c>
      <c r="C101">
        <v>81.239999999999995</v>
      </c>
      <c r="D101">
        <v>19.23</v>
      </c>
      <c r="E101" s="1">
        <v>1561.83</v>
      </c>
      <c r="F101" s="1">
        <v>1462.96</v>
      </c>
      <c r="G101">
        <v>2.2000000000000001E-3</v>
      </c>
      <c r="H101">
        <v>4.0000000000000002E-4</v>
      </c>
      <c r="I101">
        <v>1.8100000000000002E-2</v>
      </c>
      <c r="J101">
        <v>5.9999999999999995E-4</v>
      </c>
      <c r="K101">
        <v>1.4999999999999999E-2</v>
      </c>
      <c r="L101">
        <v>0.92200000000000004</v>
      </c>
      <c r="M101">
        <v>4.1799999999999997E-2</v>
      </c>
      <c r="N101">
        <v>0.91749999999999998</v>
      </c>
      <c r="O101">
        <v>1.5E-3</v>
      </c>
      <c r="P101">
        <v>0.18840000000000001</v>
      </c>
      <c r="Q101" s="1">
        <v>59939.83</v>
      </c>
      <c r="R101">
        <v>0.16389999999999999</v>
      </c>
      <c r="S101">
        <v>0.20549999999999999</v>
      </c>
      <c r="T101">
        <v>0.63049999999999995</v>
      </c>
      <c r="U101">
        <v>12.76</v>
      </c>
      <c r="V101" s="1">
        <v>84111.33</v>
      </c>
      <c r="W101">
        <v>117.75</v>
      </c>
      <c r="X101" s="1">
        <v>137886.41</v>
      </c>
      <c r="Y101">
        <v>0.63149999999999995</v>
      </c>
      <c r="Z101">
        <v>0.1396</v>
      </c>
      <c r="AA101">
        <v>0.22889999999999999</v>
      </c>
      <c r="AB101">
        <v>0.36849999999999999</v>
      </c>
      <c r="AC101">
        <v>137.88999999999999</v>
      </c>
      <c r="AD101" s="1">
        <v>3687.14</v>
      </c>
      <c r="AE101">
        <v>361.89</v>
      </c>
      <c r="AF101" s="1">
        <v>104500.15</v>
      </c>
      <c r="AG101" t="s">
        <v>3</v>
      </c>
      <c r="AH101" s="1">
        <v>30325</v>
      </c>
      <c r="AI101" s="1">
        <v>45273.65</v>
      </c>
      <c r="AJ101">
        <v>36.25</v>
      </c>
      <c r="AK101">
        <v>24.3</v>
      </c>
      <c r="AL101">
        <v>27.7</v>
      </c>
      <c r="AM101">
        <v>3.97</v>
      </c>
      <c r="AN101">
        <v>284.7</v>
      </c>
      <c r="AO101">
        <v>0.8327</v>
      </c>
      <c r="AP101" s="1">
        <v>1678.77</v>
      </c>
      <c r="AQ101" s="1">
        <v>2550.87</v>
      </c>
      <c r="AR101" s="1">
        <v>8188.72</v>
      </c>
      <c r="AS101">
        <v>804.97</v>
      </c>
      <c r="AT101">
        <v>428.66</v>
      </c>
      <c r="AU101" s="1">
        <v>13651.99</v>
      </c>
      <c r="AV101" s="1">
        <v>9658.1200000000008</v>
      </c>
      <c r="AW101">
        <v>0.59650000000000003</v>
      </c>
      <c r="AX101" s="1">
        <v>3325.64</v>
      </c>
      <c r="AY101">
        <v>0.2054</v>
      </c>
      <c r="AZ101" s="1">
        <v>1112.9100000000001</v>
      </c>
      <c r="BA101">
        <v>6.8699999999999997E-2</v>
      </c>
      <c r="BB101" s="1">
        <v>2095.0300000000002</v>
      </c>
      <c r="BC101">
        <v>0.12939999999999999</v>
      </c>
      <c r="BD101" s="1">
        <v>16191.69</v>
      </c>
      <c r="BE101" s="1">
        <v>8043.41</v>
      </c>
      <c r="BF101">
        <v>3.4838</v>
      </c>
      <c r="BG101">
        <v>0.55249999999999999</v>
      </c>
      <c r="BH101">
        <v>0.26219999999999999</v>
      </c>
      <c r="BI101">
        <v>0.1348</v>
      </c>
      <c r="BJ101">
        <v>3.2000000000000001E-2</v>
      </c>
      <c r="BK101">
        <v>1.8599999999999998E-2</v>
      </c>
    </row>
    <row r="102" spans="1:63" x14ac:dyDescent="0.25">
      <c r="A102" t="s">
        <v>103</v>
      </c>
      <c r="B102">
        <v>49411</v>
      </c>
      <c r="C102">
        <v>115.95</v>
      </c>
      <c r="D102">
        <v>13.08</v>
      </c>
      <c r="E102" s="1">
        <v>1516.87</v>
      </c>
      <c r="F102" s="1">
        <v>1475.74</v>
      </c>
      <c r="G102">
        <v>2.8999999999999998E-3</v>
      </c>
      <c r="H102">
        <v>6.9999999999999999E-4</v>
      </c>
      <c r="I102">
        <v>5.3E-3</v>
      </c>
      <c r="J102">
        <v>6.9999999999999999E-4</v>
      </c>
      <c r="K102">
        <v>1.7399999999999999E-2</v>
      </c>
      <c r="L102">
        <v>0.94920000000000004</v>
      </c>
      <c r="M102">
        <v>2.3800000000000002E-2</v>
      </c>
      <c r="N102">
        <v>0.31380000000000002</v>
      </c>
      <c r="O102">
        <v>2E-3</v>
      </c>
      <c r="P102">
        <v>0.1452</v>
      </c>
      <c r="Q102" s="1">
        <v>59027.32</v>
      </c>
      <c r="R102">
        <v>0.17680000000000001</v>
      </c>
      <c r="S102">
        <v>0.2059</v>
      </c>
      <c r="T102">
        <v>0.61729999999999996</v>
      </c>
      <c r="U102">
        <v>13.95</v>
      </c>
      <c r="V102" s="1">
        <v>75816.88</v>
      </c>
      <c r="W102">
        <v>104.59</v>
      </c>
      <c r="X102" s="1">
        <v>204457.53</v>
      </c>
      <c r="Y102">
        <v>0.75339999999999996</v>
      </c>
      <c r="Z102">
        <v>9.7100000000000006E-2</v>
      </c>
      <c r="AA102">
        <v>0.14949999999999999</v>
      </c>
      <c r="AB102">
        <v>0.24660000000000001</v>
      </c>
      <c r="AC102">
        <v>204.46</v>
      </c>
      <c r="AD102" s="1">
        <v>5390.14</v>
      </c>
      <c r="AE102">
        <v>515.80999999999995</v>
      </c>
      <c r="AF102" s="1">
        <v>175025.3</v>
      </c>
      <c r="AG102" t="s">
        <v>3</v>
      </c>
      <c r="AH102" s="1">
        <v>37397</v>
      </c>
      <c r="AI102" s="1">
        <v>59500.53</v>
      </c>
      <c r="AJ102">
        <v>39.07</v>
      </c>
      <c r="AK102">
        <v>24.08</v>
      </c>
      <c r="AL102">
        <v>26.58</v>
      </c>
      <c r="AM102">
        <v>4.22</v>
      </c>
      <c r="AN102" s="1">
        <v>1588.74</v>
      </c>
      <c r="AO102">
        <v>1.0727</v>
      </c>
      <c r="AP102" s="1">
        <v>1554.92</v>
      </c>
      <c r="AQ102" s="1">
        <v>2332.56</v>
      </c>
      <c r="AR102" s="1">
        <v>7013.41</v>
      </c>
      <c r="AS102">
        <v>715.59</v>
      </c>
      <c r="AT102">
        <v>382.36</v>
      </c>
      <c r="AU102" s="1">
        <v>11998.84</v>
      </c>
      <c r="AV102" s="1">
        <v>6626.2</v>
      </c>
      <c r="AW102">
        <v>0.4531</v>
      </c>
      <c r="AX102" s="1">
        <v>5341.77</v>
      </c>
      <c r="AY102">
        <v>0.36530000000000001</v>
      </c>
      <c r="AZ102" s="1">
        <v>1470.08</v>
      </c>
      <c r="BA102">
        <v>0.10050000000000001</v>
      </c>
      <c r="BB102" s="1">
        <v>1186.8499999999999</v>
      </c>
      <c r="BC102">
        <v>8.1199999999999994E-2</v>
      </c>
      <c r="BD102" s="1">
        <v>14624.9</v>
      </c>
      <c r="BE102" s="1">
        <v>5672.85</v>
      </c>
      <c r="BF102">
        <v>1.4204000000000001</v>
      </c>
      <c r="BG102">
        <v>0.55879999999999996</v>
      </c>
      <c r="BH102">
        <v>0.2505</v>
      </c>
      <c r="BI102">
        <v>0.14199999999999999</v>
      </c>
      <c r="BJ102">
        <v>3.3099999999999997E-2</v>
      </c>
      <c r="BK102">
        <v>1.5599999999999999E-2</v>
      </c>
    </row>
    <row r="103" spans="1:63" x14ac:dyDescent="0.25">
      <c r="A103" t="s">
        <v>104</v>
      </c>
      <c r="B103">
        <v>48132</v>
      </c>
      <c r="C103">
        <v>11.71</v>
      </c>
      <c r="D103">
        <v>245.14</v>
      </c>
      <c r="E103" s="1">
        <v>2871.65</v>
      </c>
      <c r="F103" s="1">
        <v>2327.38</v>
      </c>
      <c r="G103">
        <v>3.5000000000000001E-3</v>
      </c>
      <c r="H103">
        <v>5.9999999999999995E-4</v>
      </c>
      <c r="I103">
        <v>0.37969999999999998</v>
      </c>
      <c r="J103">
        <v>1.4E-3</v>
      </c>
      <c r="K103">
        <v>0.1085</v>
      </c>
      <c r="L103">
        <v>0.38690000000000002</v>
      </c>
      <c r="M103">
        <v>0.1196</v>
      </c>
      <c r="N103">
        <v>0.98209999999999997</v>
      </c>
      <c r="O103">
        <v>3.5900000000000001E-2</v>
      </c>
      <c r="P103">
        <v>0.19439999999999999</v>
      </c>
      <c r="Q103" s="1">
        <v>61790.7</v>
      </c>
      <c r="R103">
        <v>0.27179999999999999</v>
      </c>
      <c r="S103">
        <v>0.2094</v>
      </c>
      <c r="T103">
        <v>0.51880000000000004</v>
      </c>
      <c r="U103">
        <v>24.67</v>
      </c>
      <c r="V103" s="1">
        <v>86028.66</v>
      </c>
      <c r="W103">
        <v>114.59</v>
      </c>
      <c r="X103" s="1">
        <v>91213.84</v>
      </c>
      <c r="Y103">
        <v>0.623</v>
      </c>
      <c r="Z103">
        <v>0.30280000000000001</v>
      </c>
      <c r="AA103">
        <v>7.4200000000000002E-2</v>
      </c>
      <c r="AB103">
        <v>0.377</v>
      </c>
      <c r="AC103">
        <v>91.21</v>
      </c>
      <c r="AD103" s="1">
        <v>3714.24</v>
      </c>
      <c r="AE103">
        <v>415.83</v>
      </c>
      <c r="AF103" s="1">
        <v>76486.080000000002</v>
      </c>
      <c r="AG103" t="s">
        <v>3</v>
      </c>
      <c r="AH103" s="1">
        <v>26364</v>
      </c>
      <c r="AI103" s="1">
        <v>39425.800000000003</v>
      </c>
      <c r="AJ103">
        <v>59.48</v>
      </c>
      <c r="AK103">
        <v>37.590000000000003</v>
      </c>
      <c r="AL103">
        <v>44.41</v>
      </c>
      <c r="AM103">
        <v>4.71</v>
      </c>
      <c r="AN103">
        <v>0</v>
      </c>
      <c r="AO103">
        <v>1.0784</v>
      </c>
      <c r="AP103" s="1">
        <v>2112.31</v>
      </c>
      <c r="AQ103" s="1">
        <v>2655.55</v>
      </c>
      <c r="AR103" s="1">
        <v>8321.5</v>
      </c>
      <c r="AS103" s="1">
        <v>1025.56</v>
      </c>
      <c r="AT103">
        <v>586.92999999999995</v>
      </c>
      <c r="AU103" s="1">
        <v>14701.86</v>
      </c>
      <c r="AV103" s="1">
        <v>10850.48</v>
      </c>
      <c r="AW103">
        <v>0.57779999999999998</v>
      </c>
      <c r="AX103" s="1">
        <v>4019.48</v>
      </c>
      <c r="AY103">
        <v>0.214</v>
      </c>
      <c r="AZ103" s="1">
        <v>1336.08</v>
      </c>
      <c r="BA103">
        <v>7.1099999999999997E-2</v>
      </c>
      <c r="BB103" s="1">
        <v>2574</v>
      </c>
      <c r="BC103">
        <v>0.1371</v>
      </c>
      <c r="BD103" s="1">
        <v>18780.04</v>
      </c>
      <c r="BE103" s="1">
        <v>6618.25</v>
      </c>
      <c r="BF103">
        <v>3.5973000000000002</v>
      </c>
      <c r="BG103">
        <v>0.54339999999999999</v>
      </c>
      <c r="BH103">
        <v>0.22470000000000001</v>
      </c>
      <c r="BI103">
        <v>0.18820000000000001</v>
      </c>
      <c r="BJ103">
        <v>2.8400000000000002E-2</v>
      </c>
      <c r="BK103">
        <v>1.54E-2</v>
      </c>
    </row>
    <row r="104" spans="1:63" x14ac:dyDescent="0.25">
      <c r="A104" t="s">
        <v>105</v>
      </c>
      <c r="B104">
        <v>46326</v>
      </c>
      <c r="C104">
        <v>97.95</v>
      </c>
      <c r="D104">
        <v>15.37</v>
      </c>
      <c r="E104" s="1">
        <v>1505.19</v>
      </c>
      <c r="F104" s="1">
        <v>1435.51</v>
      </c>
      <c r="G104">
        <v>2.3E-3</v>
      </c>
      <c r="H104">
        <v>5.0000000000000001E-4</v>
      </c>
      <c r="I104">
        <v>5.7999999999999996E-3</v>
      </c>
      <c r="J104">
        <v>6.9999999999999999E-4</v>
      </c>
      <c r="K104">
        <v>2.1499999999999998E-2</v>
      </c>
      <c r="L104">
        <v>0.94510000000000005</v>
      </c>
      <c r="M104">
        <v>2.4199999999999999E-2</v>
      </c>
      <c r="N104">
        <v>0.32450000000000001</v>
      </c>
      <c r="O104">
        <v>2.3E-3</v>
      </c>
      <c r="P104">
        <v>0.14630000000000001</v>
      </c>
      <c r="Q104" s="1">
        <v>58557.81</v>
      </c>
      <c r="R104">
        <v>0.1968</v>
      </c>
      <c r="S104">
        <v>0.19919999999999999</v>
      </c>
      <c r="T104">
        <v>0.60399999999999998</v>
      </c>
      <c r="U104">
        <v>13</v>
      </c>
      <c r="V104" s="1">
        <v>76049.509999999995</v>
      </c>
      <c r="W104">
        <v>111.27</v>
      </c>
      <c r="X104" s="1">
        <v>187133.29</v>
      </c>
      <c r="Y104">
        <v>0.80730000000000002</v>
      </c>
      <c r="Z104">
        <v>7.6499999999999999E-2</v>
      </c>
      <c r="AA104">
        <v>0.1163</v>
      </c>
      <c r="AB104">
        <v>0.19270000000000001</v>
      </c>
      <c r="AC104">
        <v>187.13</v>
      </c>
      <c r="AD104" s="1">
        <v>5126.7700000000004</v>
      </c>
      <c r="AE104">
        <v>528.79</v>
      </c>
      <c r="AF104" s="1">
        <v>164646.87</v>
      </c>
      <c r="AG104" t="s">
        <v>3</v>
      </c>
      <c r="AH104" s="1">
        <v>38157</v>
      </c>
      <c r="AI104" s="1">
        <v>58692.35</v>
      </c>
      <c r="AJ104">
        <v>39.270000000000003</v>
      </c>
      <c r="AK104">
        <v>25.08</v>
      </c>
      <c r="AL104">
        <v>27.9</v>
      </c>
      <c r="AM104">
        <v>4.17</v>
      </c>
      <c r="AN104" s="1">
        <v>1402.35</v>
      </c>
      <c r="AO104">
        <v>1.0939000000000001</v>
      </c>
      <c r="AP104" s="1">
        <v>1583.52</v>
      </c>
      <c r="AQ104" s="1">
        <v>2369.06</v>
      </c>
      <c r="AR104" s="1">
        <v>7068.93</v>
      </c>
      <c r="AS104">
        <v>704.92</v>
      </c>
      <c r="AT104">
        <v>335.51</v>
      </c>
      <c r="AU104" s="1">
        <v>12061.95</v>
      </c>
      <c r="AV104" s="1">
        <v>6870.09</v>
      </c>
      <c r="AW104">
        <v>0.47060000000000002</v>
      </c>
      <c r="AX104" s="1">
        <v>5232.66</v>
      </c>
      <c r="AY104">
        <v>0.3584</v>
      </c>
      <c r="AZ104" s="1">
        <v>1310.99</v>
      </c>
      <c r="BA104">
        <v>8.9800000000000005E-2</v>
      </c>
      <c r="BB104" s="1">
        <v>1185.8</v>
      </c>
      <c r="BC104">
        <v>8.1199999999999994E-2</v>
      </c>
      <c r="BD104" s="1">
        <v>14599.54</v>
      </c>
      <c r="BE104" s="1">
        <v>5695.52</v>
      </c>
      <c r="BF104">
        <v>1.4666999999999999</v>
      </c>
      <c r="BG104">
        <v>0.54469999999999996</v>
      </c>
      <c r="BH104">
        <v>0.24970000000000001</v>
      </c>
      <c r="BI104">
        <v>0.15709999999999999</v>
      </c>
      <c r="BJ104">
        <v>3.3300000000000003E-2</v>
      </c>
      <c r="BK104">
        <v>1.5299999999999999E-2</v>
      </c>
    </row>
    <row r="105" spans="1:63" x14ac:dyDescent="0.25">
      <c r="A105" t="s">
        <v>106</v>
      </c>
      <c r="B105">
        <v>43794</v>
      </c>
      <c r="C105">
        <v>20.5</v>
      </c>
      <c r="D105">
        <v>305.73</v>
      </c>
      <c r="E105" s="1">
        <v>6267.37</v>
      </c>
      <c r="F105" s="1">
        <v>5406.91</v>
      </c>
      <c r="G105">
        <v>5.74E-2</v>
      </c>
      <c r="H105">
        <v>3.0000000000000001E-3</v>
      </c>
      <c r="I105">
        <v>0.47439999999999999</v>
      </c>
      <c r="J105">
        <v>8.9999999999999998E-4</v>
      </c>
      <c r="K105">
        <v>0.12670000000000001</v>
      </c>
      <c r="L105">
        <v>0.25109999999999999</v>
      </c>
      <c r="M105">
        <v>8.6400000000000005E-2</v>
      </c>
      <c r="N105">
        <v>0.71279999999999999</v>
      </c>
      <c r="O105">
        <v>0.1055</v>
      </c>
      <c r="P105">
        <v>0.15890000000000001</v>
      </c>
      <c r="Q105" s="1">
        <v>72215.95</v>
      </c>
      <c r="R105">
        <v>0.18079999999999999</v>
      </c>
      <c r="S105">
        <v>0.2094</v>
      </c>
      <c r="T105">
        <v>0.60980000000000001</v>
      </c>
      <c r="U105">
        <v>42.33</v>
      </c>
      <c r="V105" s="1">
        <v>97050.78</v>
      </c>
      <c r="W105">
        <v>143.96</v>
      </c>
      <c r="X105" s="1">
        <v>181422.68</v>
      </c>
      <c r="Y105">
        <v>0.70840000000000003</v>
      </c>
      <c r="Z105">
        <v>0.25159999999999999</v>
      </c>
      <c r="AA105">
        <v>0.04</v>
      </c>
      <c r="AB105">
        <v>0.29160000000000003</v>
      </c>
      <c r="AC105">
        <v>181.42</v>
      </c>
      <c r="AD105" s="1">
        <v>8904.65</v>
      </c>
      <c r="AE105">
        <v>880.79</v>
      </c>
      <c r="AF105" s="1">
        <v>169684.3</v>
      </c>
      <c r="AG105" t="s">
        <v>3</v>
      </c>
      <c r="AH105" s="1">
        <v>38507</v>
      </c>
      <c r="AI105" s="1">
        <v>64984.95</v>
      </c>
      <c r="AJ105">
        <v>87.94</v>
      </c>
      <c r="AK105">
        <v>47.76</v>
      </c>
      <c r="AL105">
        <v>59.16</v>
      </c>
      <c r="AM105">
        <v>4.84</v>
      </c>
      <c r="AN105">
        <v>781.2</v>
      </c>
      <c r="AO105">
        <v>1.0968</v>
      </c>
      <c r="AP105" s="1">
        <v>1976.48</v>
      </c>
      <c r="AQ105" s="1">
        <v>2602.33</v>
      </c>
      <c r="AR105" s="1">
        <v>8526.2199999999993</v>
      </c>
      <c r="AS105" s="1">
        <v>1031.53</v>
      </c>
      <c r="AT105">
        <v>623.26</v>
      </c>
      <c r="AU105" s="1">
        <v>14759.82</v>
      </c>
      <c r="AV105" s="1">
        <v>5531.31</v>
      </c>
      <c r="AW105">
        <v>0.31859999999999999</v>
      </c>
      <c r="AX105" s="1">
        <v>8972.15</v>
      </c>
      <c r="AY105">
        <v>0.51670000000000005</v>
      </c>
      <c r="AZ105" s="1">
        <v>1098.3800000000001</v>
      </c>
      <c r="BA105">
        <v>6.3299999999999995E-2</v>
      </c>
      <c r="BB105" s="1">
        <v>1761.23</v>
      </c>
      <c r="BC105">
        <v>0.1014</v>
      </c>
      <c r="BD105" s="1">
        <v>17363.07</v>
      </c>
      <c r="BE105" s="1">
        <v>2731.1</v>
      </c>
      <c r="BF105">
        <v>0.50470000000000004</v>
      </c>
      <c r="BG105">
        <v>0.57950000000000002</v>
      </c>
      <c r="BH105">
        <v>0.22339999999999999</v>
      </c>
      <c r="BI105">
        <v>0.1507</v>
      </c>
      <c r="BJ105">
        <v>3.2199999999999999E-2</v>
      </c>
      <c r="BK105">
        <v>1.4200000000000001E-2</v>
      </c>
    </row>
    <row r="106" spans="1:63" x14ac:dyDescent="0.25">
      <c r="A106" t="s">
        <v>107</v>
      </c>
      <c r="B106">
        <v>43786</v>
      </c>
      <c r="C106">
        <v>55</v>
      </c>
      <c r="D106">
        <v>458.41</v>
      </c>
      <c r="E106" s="1">
        <v>25212.32</v>
      </c>
      <c r="F106" s="1">
        <v>18294.599999999999</v>
      </c>
      <c r="G106">
        <v>0.14480000000000001</v>
      </c>
      <c r="H106">
        <v>1.4E-3</v>
      </c>
      <c r="I106">
        <v>0.2407</v>
      </c>
      <c r="J106">
        <v>2E-3</v>
      </c>
      <c r="K106">
        <v>0.16520000000000001</v>
      </c>
      <c r="L106">
        <v>0.35120000000000001</v>
      </c>
      <c r="M106">
        <v>9.4700000000000006E-2</v>
      </c>
      <c r="N106">
        <v>0.90700000000000003</v>
      </c>
      <c r="O106">
        <v>9.69E-2</v>
      </c>
      <c r="P106">
        <v>0.19839999999999999</v>
      </c>
      <c r="Q106" s="1">
        <v>71341.67</v>
      </c>
      <c r="R106">
        <v>0.25729999999999997</v>
      </c>
      <c r="S106">
        <v>0.20050000000000001</v>
      </c>
      <c r="T106">
        <v>0.5423</v>
      </c>
      <c r="U106">
        <v>179.83</v>
      </c>
      <c r="V106" s="1">
        <v>91246.69</v>
      </c>
      <c r="W106">
        <v>139.80000000000001</v>
      </c>
      <c r="X106" s="1">
        <v>125730.35</v>
      </c>
      <c r="Y106">
        <v>0.59089999999999998</v>
      </c>
      <c r="Z106">
        <v>0.34510000000000002</v>
      </c>
      <c r="AA106">
        <v>6.4000000000000001E-2</v>
      </c>
      <c r="AB106">
        <v>0.40910000000000002</v>
      </c>
      <c r="AC106">
        <v>125.73</v>
      </c>
      <c r="AD106" s="1">
        <v>5652.6</v>
      </c>
      <c r="AE106">
        <v>466.47</v>
      </c>
      <c r="AF106" s="1">
        <v>84839.43</v>
      </c>
      <c r="AG106" t="s">
        <v>3</v>
      </c>
      <c r="AH106" s="1">
        <v>28037.5</v>
      </c>
      <c r="AI106" s="1">
        <v>49481.35</v>
      </c>
      <c r="AJ106">
        <v>66.790000000000006</v>
      </c>
      <c r="AK106">
        <v>40.25</v>
      </c>
      <c r="AL106">
        <v>50.08</v>
      </c>
      <c r="AM106">
        <v>4.13</v>
      </c>
      <c r="AN106">
        <v>0</v>
      </c>
      <c r="AO106">
        <v>1.0215000000000001</v>
      </c>
      <c r="AP106" s="1">
        <v>2231.6</v>
      </c>
      <c r="AQ106" s="1">
        <v>2423.48</v>
      </c>
      <c r="AR106" s="1">
        <v>8882.83</v>
      </c>
      <c r="AS106" s="1">
        <v>1145.08</v>
      </c>
      <c r="AT106">
        <v>652.16</v>
      </c>
      <c r="AU106" s="1">
        <v>15335.15</v>
      </c>
      <c r="AV106" s="1">
        <v>10517.79</v>
      </c>
      <c r="AW106">
        <v>0.49430000000000002</v>
      </c>
      <c r="AX106" s="1">
        <v>7431.71</v>
      </c>
      <c r="AY106">
        <v>0.34920000000000001</v>
      </c>
      <c r="AZ106">
        <v>868.52</v>
      </c>
      <c r="BA106">
        <v>4.0800000000000003E-2</v>
      </c>
      <c r="BB106" s="1">
        <v>2462.21</v>
      </c>
      <c r="BC106">
        <v>0.1157</v>
      </c>
      <c r="BD106" s="1">
        <v>21280.22</v>
      </c>
      <c r="BE106" s="1">
        <v>4739.1499999999996</v>
      </c>
      <c r="BF106">
        <v>1.5267999999999999</v>
      </c>
      <c r="BG106">
        <v>0.58689999999999998</v>
      </c>
      <c r="BH106">
        <v>0.2276</v>
      </c>
      <c r="BI106">
        <v>0.14080000000000001</v>
      </c>
      <c r="BJ106">
        <v>3.1800000000000002E-2</v>
      </c>
      <c r="BK106">
        <v>1.2800000000000001E-2</v>
      </c>
    </row>
    <row r="107" spans="1:63" x14ac:dyDescent="0.25">
      <c r="A107" t="s">
        <v>108</v>
      </c>
      <c r="B107">
        <v>46391</v>
      </c>
      <c r="C107">
        <v>121.33</v>
      </c>
      <c r="D107">
        <v>12.31</v>
      </c>
      <c r="E107" s="1">
        <v>1493.08</v>
      </c>
      <c r="F107" s="1">
        <v>1491.93</v>
      </c>
      <c r="G107">
        <v>3.3999999999999998E-3</v>
      </c>
      <c r="H107">
        <v>5.9999999999999995E-4</v>
      </c>
      <c r="I107">
        <v>4.8999999999999998E-3</v>
      </c>
      <c r="J107">
        <v>6.9999999999999999E-4</v>
      </c>
      <c r="K107">
        <v>1.8200000000000001E-2</v>
      </c>
      <c r="L107">
        <v>0.94899999999999995</v>
      </c>
      <c r="M107">
        <v>2.3099999999999999E-2</v>
      </c>
      <c r="N107">
        <v>0.25890000000000002</v>
      </c>
      <c r="O107">
        <v>1.6999999999999999E-3</v>
      </c>
      <c r="P107">
        <v>0.1346</v>
      </c>
      <c r="Q107" s="1">
        <v>60626.23</v>
      </c>
      <c r="R107">
        <v>0.1678</v>
      </c>
      <c r="S107">
        <v>0.2021</v>
      </c>
      <c r="T107">
        <v>0.63009999999999999</v>
      </c>
      <c r="U107">
        <v>13</v>
      </c>
      <c r="V107" s="1">
        <v>77222.84</v>
      </c>
      <c r="W107">
        <v>110.85</v>
      </c>
      <c r="X107" s="1">
        <v>201936.85</v>
      </c>
      <c r="Y107">
        <v>0.80679999999999996</v>
      </c>
      <c r="Z107">
        <v>7.9600000000000004E-2</v>
      </c>
      <c r="AA107">
        <v>0.1135</v>
      </c>
      <c r="AB107">
        <v>0.19320000000000001</v>
      </c>
      <c r="AC107">
        <v>201.94</v>
      </c>
      <c r="AD107" s="1">
        <v>5141.3599999999997</v>
      </c>
      <c r="AE107">
        <v>526.29999999999995</v>
      </c>
      <c r="AF107" s="1">
        <v>182780.33</v>
      </c>
      <c r="AG107" t="s">
        <v>3</v>
      </c>
      <c r="AH107" s="1">
        <v>39330</v>
      </c>
      <c r="AI107" s="1">
        <v>64073.35</v>
      </c>
      <c r="AJ107">
        <v>36.85</v>
      </c>
      <c r="AK107">
        <v>23.7</v>
      </c>
      <c r="AL107">
        <v>26.36</v>
      </c>
      <c r="AM107">
        <v>4.3499999999999996</v>
      </c>
      <c r="AN107" s="1">
        <v>1589.54</v>
      </c>
      <c r="AO107">
        <v>1.0399</v>
      </c>
      <c r="AP107" s="1">
        <v>1544.33</v>
      </c>
      <c r="AQ107" s="1">
        <v>2295.64</v>
      </c>
      <c r="AR107" s="1">
        <v>6886.25</v>
      </c>
      <c r="AS107">
        <v>672.09</v>
      </c>
      <c r="AT107">
        <v>370.06</v>
      </c>
      <c r="AU107" s="1">
        <v>11768.39</v>
      </c>
      <c r="AV107" s="1">
        <v>6043.27</v>
      </c>
      <c r="AW107">
        <v>0.4395</v>
      </c>
      <c r="AX107" s="1">
        <v>5211.5600000000004</v>
      </c>
      <c r="AY107">
        <v>0.379</v>
      </c>
      <c r="AZ107" s="1">
        <v>1419.08</v>
      </c>
      <c r="BA107">
        <v>0.1032</v>
      </c>
      <c r="BB107" s="1">
        <v>1077.1199999999999</v>
      </c>
      <c r="BC107">
        <v>7.8299999999999995E-2</v>
      </c>
      <c r="BD107" s="1">
        <v>13751.02</v>
      </c>
      <c r="BE107" s="1">
        <v>5277.35</v>
      </c>
      <c r="BF107">
        <v>1.254</v>
      </c>
      <c r="BG107">
        <v>0.55049999999999999</v>
      </c>
      <c r="BH107">
        <v>0.24990000000000001</v>
      </c>
      <c r="BI107">
        <v>0.14369999999999999</v>
      </c>
      <c r="BJ107">
        <v>3.56E-2</v>
      </c>
      <c r="BK107">
        <v>2.0299999999999999E-2</v>
      </c>
    </row>
    <row r="108" spans="1:63" x14ac:dyDescent="0.25">
      <c r="A108" t="s">
        <v>109</v>
      </c>
      <c r="B108">
        <v>48488</v>
      </c>
      <c r="C108">
        <v>82.95</v>
      </c>
      <c r="D108">
        <v>20.76</v>
      </c>
      <c r="E108" s="1">
        <v>1722.06</v>
      </c>
      <c r="F108" s="1">
        <v>1674.9</v>
      </c>
      <c r="G108">
        <v>4.4999999999999997E-3</v>
      </c>
      <c r="H108">
        <v>5.0000000000000001E-4</v>
      </c>
      <c r="I108">
        <v>1.17E-2</v>
      </c>
      <c r="J108">
        <v>1.2999999999999999E-3</v>
      </c>
      <c r="K108">
        <v>2.8500000000000001E-2</v>
      </c>
      <c r="L108">
        <v>0.9194</v>
      </c>
      <c r="M108">
        <v>3.4099999999999998E-2</v>
      </c>
      <c r="N108">
        <v>0.32250000000000001</v>
      </c>
      <c r="O108">
        <v>3.7000000000000002E-3</v>
      </c>
      <c r="P108">
        <v>0.1426</v>
      </c>
      <c r="Q108" s="1">
        <v>61070.36</v>
      </c>
      <c r="R108">
        <v>0.2135</v>
      </c>
      <c r="S108">
        <v>0.2041</v>
      </c>
      <c r="T108">
        <v>0.58240000000000003</v>
      </c>
      <c r="U108">
        <v>12.81</v>
      </c>
      <c r="V108" s="1">
        <v>83282.95</v>
      </c>
      <c r="W108">
        <v>129.56</v>
      </c>
      <c r="X108" s="1">
        <v>221474.92</v>
      </c>
      <c r="Y108">
        <v>0.73129999999999995</v>
      </c>
      <c r="Z108">
        <v>0.13469999999999999</v>
      </c>
      <c r="AA108">
        <v>0.13400000000000001</v>
      </c>
      <c r="AB108">
        <v>0.26869999999999999</v>
      </c>
      <c r="AC108">
        <v>221.47</v>
      </c>
      <c r="AD108" s="1">
        <v>6634.98</v>
      </c>
      <c r="AE108">
        <v>611.92999999999995</v>
      </c>
      <c r="AF108" s="1">
        <v>192793.29</v>
      </c>
      <c r="AG108" t="s">
        <v>3</v>
      </c>
      <c r="AH108" s="1">
        <v>39582</v>
      </c>
      <c r="AI108" s="1">
        <v>64107.66</v>
      </c>
      <c r="AJ108">
        <v>44.3</v>
      </c>
      <c r="AK108">
        <v>26.56</v>
      </c>
      <c r="AL108">
        <v>30.07</v>
      </c>
      <c r="AM108">
        <v>4.5999999999999996</v>
      </c>
      <c r="AN108" s="1">
        <v>1691.81</v>
      </c>
      <c r="AO108">
        <v>1.0226999999999999</v>
      </c>
      <c r="AP108" s="1">
        <v>1494.2</v>
      </c>
      <c r="AQ108" s="1">
        <v>2232.48</v>
      </c>
      <c r="AR108" s="1">
        <v>7147.62</v>
      </c>
      <c r="AS108">
        <v>742.01</v>
      </c>
      <c r="AT108">
        <v>379.84</v>
      </c>
      <c r="AU108" s="1">
        <v>11996.16</v>
      </c>
      <c r="AV108" s="1">
        <v>5386.4</v>
      </c>
      <c r="AW108">
        <v>0.37730000000000002</v>
      </c>
      <c r="AX108" s="1">
        <v>6326.73</v>
      </c>
      <c r="AY108">
        <v>0.44309999999999999</v>
      </c>
      <c r="AZ108" s="1">
        <v>1373.82</v>
      </c>
      <c r="BA108">
        <v>9.6199999999999994E-2</v>
      </c>
      <c r="BB108" s="1">
        <v>1190.3399999999999</v>
      </c>
      <c r="BC108">
        <v>8.3400000000000002E-2</v>
      </c>
      <c r="BD108" s="1">
        <v>14277.28</v>
      </c>
      <c r="BE108" s="1">
        <v>4164.87</v>
      </c>
      <c r="BF108">
        <v>0.87250000000000005</v>
      </c>
      <c r="BG108">
        <v>0.56479999999999997</v>
      </c>
      <c r="BH108">
        <v>0.23949999999999999</v>
      </c>
      <c r="BI108">
        <v>0.14380000000000001</v>
      </c>
      <c r="BJ108">
        <v>3.4500000000000003E-2</v>
      </c>
      <c r="BK108">
        <v>1.7299999999999999E-2</v>
      </c>
    </row>
    <row r="109" spans="1:63" x14ac:dyDescent="0.25">
      <c r="A109" t="s">
        <v>110</v>
      </c>
      <c r="B109">
        <v>45302</v>
      </c>
      <c r="C109">
        <v>87.38</v>
      </c>
      <c r="D109">
        <v>22.74</v>
      </c>
      <c r="E109" s="1">
        <v>1987.06</v>
      </c>
      <c r="F109" s="1">
        <v>1910.69</v>
      </c>
      <c r="G109">
        <v>5.5999999999999999E-3</v>
      </c>
      <c r="H109">
        <v>3.8999999999999998E-3</v>
      </c>
      <c r="I109">
        <v>1.6899999999999998E-2</v>
      </c>
      <c r="J109">
        <v>1.4E-3</v>
      </c>
      <c r="K109">
        <v>5.5500000000000001E-2</v>
      </c>
      <c r="L109">
        <v>0.87009999999999998</v>
      </c>
      <c r="M109">
        <v>4.65E-2</v>
      </c>
      <c r="N109">
        <v>0.4194</v>
      </c>
      <c r="O109">
        <v>8.2000000000000007E-3</v>
      </c>
      <c r="P109">
        <v>0.1497</v>
      </c>
      <c r="Q109" s="1">
        <v>62502.73</v>
      </c>
      <c r="R109">
        <v>0.17749999999999999</v>
      </c>
      <c r="S109">
        <v>0.21329999999999999</v>
      </c>
      <c r="T109">
        <v>0.60919999999999996</v>
      </c>
      <c r="U109">
        <v>14.14</v>
      </c>
      <c r="V109" s="1">
        <v>80987.69</v>
      </c>
      <c r="W109">
        <v>136.44999999999999</v>
      </c>
      <c r="X109" s="1">
        <v>186696.84</v>
      </c>
      <c r="Y109">
        <v>0.73919999999999997</v>
      </c>
      <c r="Z109">
        <v>0.17610000000000001</v>
      </c>
      <c r="AA109">
        <v>8.4699999999999998E-2</v>
      </c>
      <c r="AB109">
        <v>0.26079999999999998</v>
      </c>
      <c r="AC109">
        <v>186.7</v>
      </c>
      <c r="AD109" s="1">
        <v>5589.69</v>
      </c>
      <c r="AE109">
        <v>580.26</v>
      </c>
      <c r="AF109" s="1">
        <v>164846.09</v>
      </c>
      <c r="AG109" t="s">
        <v>3</v>
      </c>
      <c r="AH109" s="1">
        <v>34866</v>
      </c>
      <c r="AI109" s="1">
        <v>56183.15</v>
      </c>
      <c r="AJ109">
        <v>45.55</v>
      </c>
      <c r="AK109">
        <v>27.23</v>
      </c>
      <c r="AL109">
        <v>33.33</v>
      </c>
      <c r="AM109">
        <v>3.99</v>
      </c>
      <c r="AN109" s="1">
        <v>1296.73</v>
      </c>
      <c r="AO109">
        <v>1.0867</v>
      </c>
      <c r="AP109" s="1">
        <v>1412.22</v>
      </c>
      <c r="AQ109" s="1">
        <v>2168.3000000000002</v>
      </c>
      <c r="AR109" s="1">
        <v>7279.78</v>
      </c>
      <c r="AS109">
        <v>815.01</v>
      </c>
      <c r="AT109">
        <v>361.92</v>
      </c>
      <c r="AU109" s="1">
        <v>12037.23</v>
      </c>
      <c r="AV109" s="1">
        <v>5944.5</v>
      </c>
      <c r="AW109">
        <v>0.41360000000000002</v>
      </c>
      <c r="AX109" s="1">
        <v>5587.16</v>
      </c>
      <c r="AY109">
        <v>0.38869999999999999</v>
      </c>
      <c r="AZ109" s="1">
        <v>1350.46</v>
      </c>
      <c r="BA109">
        <v>9.4E-2</v>
      </c>
      <c r="BB109" s="1">
        <v>1490.99</v>
      </c>
      <c r="BC109">
        <v>0.1037</v>
      </c>
      <c r="BD109" s="1">
        <v>14373.12</v>
      </c>
      <c r="BE109" s="1">
        <v>4612.47</v>
      </c>
      <c r="BF109">
        <v>1.1979</v>
      </c>
      <c r="BG109">
        <v>0.56469999999999998</v>
      </c>
      <c r="BH109">
        <v>0.23899999999999999</v>
      </c>
      <c r="BI109">
        <v>0.14530000000000001</v>
      </c>
      <c r="BJ109">
        <v>3.15E-2</v>
      </c>
      <c r="BK109">
        <v>1.9400000000000001E-2</v>
      </c>
    </row>
    <row r="110" spans="1:63" x14ac:dyDescent="0.25">
      <c r="A110" t="s">
        <v>111</v>
      </c>
      <c r="B110">
        <v>45310</v>
      </c>
      <c r="C110">
        <v>51.24</v>
      </c>
      <c r="D110">
        <v>27.66</v>
      </c>
      <c r="E110" s="1">
        <v>1417.1</v>
      </c>
      <c r="F110" s="1">
        <v>1369.61</v>
      </c>
      <c r="G110">
        <v>5.1000000000000004E-3</v>
      </c>
      <c r="H110">
        <v>1.6999999999999999E-3</v>
      </c>
      <c r="I110">
        <v>8.0999999999999996E-3</v>
      </c>
      <c r="J110">
        <v>8.0000000000000004E-4</v>
      </c>
      <c r="K110">
        <v>2.9000000000000001E-2</v>
      </c>
      <c r="L110">
        <v>0.92800000000000005</v>
      </c>
      <c r="M110">
        <v>2.7300000000000001E-2</v>
      </c>
      <c r="N110">
        <v>0.26600000000000001</v>
      </c>
      <c r="O110">
        <v>4.4000000000000003E-3</v>
      </c>
      <c r="P110">
        <v>0.1293</v>
      </c>
      <c r="Q110" s="1">
        <v>60732.2</v>
      </c>
      <c r="R110">
        <v>0.18659999999999999</v>
      </c>
      <c r="S110">
        <v>0.18590000000000001</v>
      </c>
      <c r="T110">
        <v>0.62749999999999995</v>
      </c>
      <c r="U110">
        <v>10.29</v>
      </c>
      <c r="V110" s="1">
        <v>81522.320000000007</v>
      </c>
      <c r="W110">
        <v>132.84</v>
      </c>
      <c r="X110" s="1">
        <v>200072.28</v>
      </c>
      <c r="Y110">
        <v>0.76829999999999998</v>
      </c>
      <c r="Z110">
        <v>0.1154</v>
      </c>
      <c r="AA110">
        <v>0.1163</v>
      </c>
      <c r="AB110">
        <v>0.23169999999999999</v>
      </c>
      <c r="AC110">
        <v>200.07</v>
      </c>
      <c r="AD110" s="1">
        <v>5951.7</v>
      </c>
      <c r="AE110">
        <v>614.24</v>
      </c>
      <c r="AF110" s="1">
        <v>171989.37</v>
      </c>
      <c r="AG110" t="s">
        <v>3</v>
      </c>
      <c r="AH110" s="1">
        <v>40356</v>
      </c>
      <c r="AI110" s="1">
        <v>63612.76</v>
      </c>
      <c r="AJ110">
        <v>45.78</v>
      </c>
      <c r="AK110">
        <v>26.81</v>
      </c>
      <c r="AL110">
        <v>30.73</v>
      </c>
      <c r="AM110">
        <v>4.88</v>
      </c>
      <c r="AN110" s="1">
        <v>2046.19</v>
      </c>
      <c r="AO110">
        <v>0.99399999999999999</v>
      </c>
      <c r="AP110" s="1">
        <v>1433.36</v>
      </c>
      <c r="AQ110" s="1">
        <v>2090.52</v>
      </c>
      <c r="AR110" s="1">
        <v>6862.44</v>
      </c>
      <c r="AS110">
        <v>646.98</v>
      </c>
      <c r="AT110">
        <v>320.02999999999997</v>
      </c>
      <c r="AU110" s="1">
        <v>11353.34</v>
      </c>
      <c r="AV110" s="1">
        <v>5300.87</v>
      </c>
      <c r="AW110">
        <v>0.39489999999999997</v>
      </c>
      <c r="AX110" s="1">
        <v>5962.47</v>
      </c>
      <c r="AY110">
        <v>0.44419999999999998</v>
      </c>
      <c r="AZ110" s="1">
        <v>1129.21</v>
      </c>
      <c r="BA110">
        <v>8.4099999999999994E-2</v>
      </c>
      <c r="BB110" s="1">
        <v>1029.75</v>
      </c>
      <c r="BC110">
        <v>7.6700000000000004E-2</v>
      </c>
      <c r="BD110" s="1">
        <v>13422.31</v>
      </c>
      <c r="BE110" s="1">
        <v>4256.4799999999996</v>
      </c>
      <c r="BF110">
        <v>0.90559999999999996</v>
      </c>
      <c r="BG110">
        <v>0.56379999999999997</v>
      </c>
      <c r="BH110">
        <v>0.23910000000000001</v>
      </c>
      <c r="BI110">
        <v>0.14180000000000001</v>
      </c>
      <c r="BJ110">
        <v>3.44E-2</v>
      </c>
      <c r="BK110">
        <v>2.1000000000000001E-2</v>
      </c>
    </row>
    <row r="111" spans="1:63" x14ac:dyDescent="0.25">
      <c r="A111" t="s">
        <v>112</v>
      </c>
      <c r="B111">
        <v>46516</v>
      </c>
      <c r="C111">
        <v>118.86</v>
      </c>
      <c r="D111">
        <v>7.74</v>
      </c>
      <c r="E111">
        <v>920.41</v>
      </c>
      <c r="F111">
        <v>943.84</v>
      </c>
      <c r="G111">
        <v>1.1999999999999999E-3</v>
      </c>
      <c r="H111">
        <v>1.1000000000000001E-3</v>
      </c>
      <c r="I111">
        <v>4.7000000000000002E-3</v>
      </c>
      <c r="J111">
        <v>1E-3</v>
      </c>
      <c r="K111">
        <v>1.5299999999999999E-2</v>
      </c>
      <c r="L111">
        <v>0.96</v>
      </c>
      <c r="M111">
        <v>1.66E-2</v>
      </c>
      <c r="N111">
        <v>0.31730000000000003</v>
      </c>
      <c r="O111">
        <v>2E-3</v>
      </c>
      <c r="P111">
        <v>0.15049999999999999</v>
      </c>
      <c r="Q111" s="1">
        <v>58596.75</v>
      </c>
      <c r="R111">
        <v>0.17130000000000001</v>
      </c>
      <c r="S111">
        <v>0.20080000000000001</v>
      </c>
      <c r="T111">
        <v>0.62790000000000001</v>
      </c>
      <c r="U111">
        <v>8.81</v>
      </c>
      <c r="V111" s="1">
        <v>74565.94</v>
      </c>
      <c r="W111">
        <v>100.22</v>
      </c>
      <c r="X111" s="1">
        <v>233210.44</v>
      </c>
      <c r="Y111">
        <v>0.63560000000000005</v>
      </c>
      <c r="Z111">
        <v>0.1043</v>
      </c>
      <c r="AA111">
        <v>0.2601</v>
      </c>
      <c r="AB111">
        <v>0.3644</v>
      </c>
      <c r="AC111">
        <v>233.21</v>
      </c>
      <c r="AD111" s="1">
        <v>6767.94</v>
      </c>
      <c r="AE111">
        <v>541.28</v>
      </c>
      <c r="AF111" s="1">
        <v>179862.29</v>
      </c>
      <c r="AG111" t="s">
        <v>3</v>
      </c>
      <c r="AH111" s="1">
        <v>35568</v>
      </c>
      <c r="AI111" s="1">
        <v>58226.54</v>
      </c>
      <c r="AJ111">
        <v>38.700000000000003</v>
      </c>
      <c r="AK111">
        <v>24.89</v>
      </c>
      <c r="AL111">
        <v>27.19</v>
      </c>
      <c r="AM111">
        <v>4.47</v>
      </c>
      <c r="AN111" s="1">
        <v>1593.21</v>
      </c>
      <c r="AO111">
        <v>1.3179000000000001</v>
      </c>
      <c r="AP111" s="1">
        <v>1703.34</v>
      </c>
      <c r="AQ111" s="1">
        <v>2318.11</v>
      </c>
      <c r="AR111" s="1">
        <v>7621.31</v>
      </c>
      <c r="AS111">
        <v>738.67</v>
      </c>
      <c r="AT111">
        <v>388.01</v>
      </c>
      <c r="AU111" s="1">
        <v>12769.44</v>
      </c>
      <c r="AV111" s="1">
        <v>6784.5</v>
      </c>
      <c r="AW111">
        <v>0.42530000000000001</v>
      </c>
      <c r="AX111" s="1">
        <v>6001.77</v>
      </c>
      <c r="AY111">
        <v>0.37630000000000002</v>
      </c>
      <c r="AZ111" s="1">
        <v>1919.47</v>
      </c>
      <c r="BA111">
        <v>0.1203</v>
      </c>
      <c r="BB111" s="1">
        <v>1244.79</v>
      </c>
      <c r="BC111">
        <v>7.8E-2</v>
      </c>
      <c r="BD111" s="1">
        <v>15950.54</v>
      </c>
      <c r="BE111" s="1">
        <v>6234.46</v>
      </c>
      <c r="BF111">
        <v>1.7130000000000001</v>
      </c>
      <c r="BG111">
        <v>0.54579999999999995</v>
      </c>
      <c r="BH111">
        <v>0.2445</v>
      </c>
      <c r="BI111">
        <v>0.14080000000000001</v>
      </c>
      <c r="BJ111">
        <v>3.6900000000000002E-2</v>
      </c>
      <c r="BK111">
        <v>3.2000000000000001E-2</v>
      </c>
    </row>
    <row r="112" spans="1:63" x14ac:dyDescent="0.25">
      <c r="A112" t="s">
        <v>113</v>
      </c>
      <c r="B112">
        <v>48140</v>
      </c>
      <c r="C112">
        <v>60.86</v>
      </c>
      <c r="D112">
        <v>20.63</v>
      </c>
      <c r="E112" s="1">
        <v>1255.3599999999999</v>
      </c>
      <c r="F112" s="1">
        <v>1200.08</v>
      </c>
      <c r="G112">
        <v>4.4000000000000003E-3</v>
      </c>
      <c r="H112">
        <v>4.0000000000000002E-4</v>
      </c>
      <c r="I112">
        <v>8.3000000000000001E-3</v>
      </c>
      <c r="J112">
        <v>6.9999999999999999E-4</v>
      </c>
      <c r="K112">
        <v>2.98E-2</v>
      </c>
      <c r="L112">
        <v>0.92730000000000001</v>
      </c>
      <c r="M112">
        <v>2.9100000000000001E-2</v>
      </c>
      <c r="N112">
        <v>0.26169999999999999</v>
      </c>
      <c r="O112">
        <v>3.8999999999999998E-3</v>
      </c>
      <c r="P112">
        <v>0.1313</v>
      </c>
      <c r="Q112" s="1">
        <v>60165.1</v>
      </c>
      <c r="R112">
        <v>0.18759999999999999</v>
      </c>
      <c r="S112">
        <v>0.1951</v>
      </c>
      <c r="T112">
        <v>0.61739999999999995</v>
      </c>
      <c r="U112">
        <v>10.95</v>
      </c>
      <c r="V112" s="1">
        <v>77263.47</v>
      </c>
      <c r="W112">
        <v>109.87</v>
      </c>
      <c r="X112" s="1">
        <v>221973.09</v>
      </c>
      <c r="Y112">
        <v>0.78139999999999998</v>
      </c>
      <c r="Z112">
        <v>0.1108</v>
      </c>
      <c r="AA112">
        <v>0.10780000000000001</v>
      </c>
      <c r="AB112">
        <v>0.21859999999999999</v>
      </c>
      <c r="AC112">
        <v>221.97</v>
      </c>
      <c r="AD112" s="1">
        <v>6473.86</v>
      </c>
      <c r="AE112">
        <v>674.33</v>
      </c>
      <c r="AF112" s="1">
        <v>197666.47</v>
      </c>
      <c r="AG112" t="s">
        <v>3</v>
      </c>
      <c r="AH112" s="1">
        <v>39322</v>
      </c>
      <c r="AI112" s="1">
        <v>65042.78</v>
      </c>
      <c r="AJ112">
        <v>46.76</v>
      </c>
      <c r="AK112">
        <v>27.17</v>
      </c>
      <c r="AL112">
        <v>29.97</v>
      </c>
      <c r="AM112">
        <v>4.41</v>
      </c>
      <c r="AN112" s="1">
        <v>1781.35</v>
      </c>
      <c r="AO112">
        <v>1.0087999999999999</v>
      </c>
      <c r="AP112" s="1">
        <v>1656.06</v>
      </c>
      <c r="AQ112" s="1">
        <v>2246.16</v>
      </c>
      <c r="AR112" s="1">
        <v>7052.45</v>
      </c>
      <c r="AS112">
        <v>751.48</v>
      </c>
      <c r="AT112">
        <v>352.01</v>
      </c>
      <c r="AU112" s="1">
        <v>12058.16</v>
      </c>
      <c r="AV112" s="1">
        <v>5694.53</v>
      </c>
      <c r="AW112">
        <v>0.39279999999999998</v>
      </c>
      <c r="AX112" s="1">
        <v>6330.17</v>
      </c>
      <c r="AY112">
        <v>0.43659999999999999</v>
      </c>
      <c r="AZ112" s="1">
        <v>1442.25</v>
      </c>
      <c r="BA112">
        <v>9.9500000000000005E-2</v>
      </c>
      <c r="BB112" s="1">
        <v>1031.1300000000001</v>
      </c>
      <c r="BC112">
        <v>7.1099999999999997E-2</v>
      </c>
      <c r="BD112" s="1">
        <v>14498.08</v>
      </c>
      <c r="BE112" s="1">
        <v>4506.2</v>
      </c>
      <c r="BF112">
        <v>0.88239999999999996</v>
      </c>
      <c r="BG112">
        <v>0.55120000000000002</v>
      </c>
      <c r="BH112">
        <v>0.22939999999999999</v>
      </c>
      <c r="BI112">
        <v>0.1666</v>
      </c>
      <c r="BJ112">
        <v>3.4599999999999999E-2</v>
      </c>
      <c r="BK112">
        <v>1.8100000000000002E-2</v>
      </c>
    </row>
    <row r="113" spans="1:63" x14ac:dyDescent="0.25">
      <c r="A113" t="s">
        <v>114</v>
      </c>
      <c r="B113">
        <v>45328</v>
      </c>
      <c r="C113">
        <v>26.33</v>
      </c>
      <c r="D113">
        <v>50.73</v>
      </c>
      <c r="E113" s="1">
        <v>1335.78</v>
      </c>
      <c r="F113" s="1">
        <v>1333.57</v>
      </c>
      <c r="G113">
        <v>6.8999999999999999E-3</v>
      </c>
      <c r="H113">
        <v>5.9999999999999995E-4</v>
      </c>
      <c r="I113">
        <v>1.4E-2</v>
      </c>
      <c r="J113">
        <v>1.1999999999999999E-3</v>
      </c>
      <c r="K113">
        <v>2.3699999999999999E-2</v>
      </c>
      <c r="L113">
        <v>0.91839999999999999</v>
      </c>
      <c r="M113">
        <v>3.5099999999999999E-2</v>
      </c>
      <c r="N113">
        <v>0.35149999999999998</v>
      </c>
      <c r="O113">
        <v>3.8E-3</v>
      </c>
      <c r="P113">
        <v>0.1348</v>
      </c>
      <c r="Q113" s="1">
        <v>60168.22</v>
      </c>
      <c r="R113">
        <v>0.18859999999999999</v>
      </c>
      <c r="S113">
        <v>0.19719999999999999</v>
      </c>
      <c r="T113">
        <v>0.61419999999999997</v>
      </c>
      <c r="U113">
        <v>10.76</v>
      </c>
      <c r="V113" s="1">
        <v>79196.600000000006</v>
      </c>
      <c r="W113">
        <v>120.29</v>
      </c>
      <c r="X113" s="1">
        <v>204790.9</v>
      </c>
      <c r="Y113">
        <v>0.76370000000000005</v>
      </c>
      <c r="Z113">
        <v>0.15310000000000001</v>
      </c>
      <c r="AA113">
        <v>8.3199999999999996E-2</v>
      </c>
      <c r="AB113">
        <v>0.23630000000000001</v>
      </c>
      <c r="AC113">
        <v>204.79</v>
      </c>
      <c r="AD113" s="1">
        <v>6592.23</v>
      </c>
      <c r="AE113">
        <v>684.02</v>
      </c>
      <c r="AF113" s="1">
        <v>197431.23</v>
      </c>
      <c r="AG113" t="s">
        <v>3</v>
      </c>
      <c r="AH113" s="1">
        <v>36170</v>
      </c>
      <c r="AI113" s="1">
        <v>58798.5</v>
      </c>
      <c r="AJ113">
        <v>50.87</v>
      </c>
      <c r="AK113">
        <v>28.82</v>
      </c>
      <c r="AL113">
        <v>34.590000000000003</v>
      </c>
      <c r="AM113">
        <v>4.84</v>
      </c>
      <c r="AN113" s="1">
        <v>1553.7</v>
      </c>
      <c r="AO113">
        <v>1.0787</v>
      </c>
      <c r="AP113" s="1">
        <v>1584.95</v>
      </c>
      <c r="AQ113" s="1">
        <v>2020.47</v>
      </c>
      <c r="AR113" s="1">
        <v>6704.07</v>
      </c>
      <c r="AS113">
        <v>698.16</v>
      </c>
      <c r="AT113">
        <v>383.68</v>
      </c>
      <c r="AU113" s="1">
        <v>11391.34</v>
      </c>
      <c r="AV113" s="1">
        <v>5449.14</v>
      </c>
      <c r="AW113">
        <v>0.39500000000000002</v>
      </c>
      <c r="AX113" s="1">
        <v>5893.01</v>
      </c>
      <c r="AY113">
        <v>0.42720000000000002</v>
      </c>
      <c r="AZ113" s="1">
        <v>1269.1300000000001</v>
      </c>
      <c r="BA113">
        <v>9.1999999999999998E-2</v>
      </c>
      <c r="BB113" s="1">
        <v>1184.32</v>
      </c>
      <c r="BC113">
        <v>8.5800000000000001E-2</v>
      </c>
      <c r="BD113" s="1">
        <v>13795.59</v>
      </c>
      <c r="BE113" s="1">
        <v>4541.13</v>
      </c>
      <c r="BF113">
        <v>1.0281</v>
      </c>
      <c r="BG113">
        <v>0.56530000000000002</v>
      </c>
      <c r="BH113">
        <v>0.2329</v>
      </c>
      <c r="BI113">
        <v>0.15049999999999999</v>
      </c>
      <c r="BJ113">
        <v>3.0599999999999999E-2</v>
      </c>
      <c r="BK113">
        <v>2.07E-2</v>
      </c>
    </row>
    <row r="114" spans="1:63" x14ac:dyDescent="0.25">
      <c r="A114" t="s">
        <v>115</v>
      </c>
      <c r="B114">
        <v>43802</v>
      </c>
      <c r="C114">
        <v>91.83</v>
      </c>
      <c r="D114">
        <v>452.71</v>
      </c>
      <c r="E114" s="1">
        <v>41573.47</v>
      </c>
      <c r="F114" s="1">
        <v>29863.81</v>
      </c>
      <c r="G114">
        <v>0.1855</v>
      </c>
      <c r="H114">
        <v>1.1999999999999999E-3</v>
      </c>
      <c r="I114">
        <v>0.22220000000000001</v>
      </c>
      <c r="J114">
        <v>2.0999999999999999E-3</v>
      </c>
      <c r="K114">
        <v>0.16569999999999999</v>
      </c>
      <c r="L114">
        <v>0.33350000000000002</v>
      </c>
      <c r="M114">
        <v>8.9899999999999994E-2</v>
      </c>
      <c r="N114">
        <v>0.88619999999999999</v>
      </c>
      <c r="O114">
        <v>0.10730000000000001</v>
      </c>
      <c r="P114">
        <v>0.20050000000000001</v>
      </c>
      <c r="Q114" s="1">
        <v>72381.600000000006</v>
      </c>
      <c r="R114">
        <v>0.24709999999999999</v>
      </c>
      <c r="S114">
        <v>0.19570000000000001</v>
      </c>
      <c r="T114">
        <v>0.55720000000000003</v>
      </c>
      <c r="U114">
        <v>296.67</v>
      </c>
      <c r="V114" s="1">
        <v>91620.25</v>
      </c>
      <c r="W114">
        <v>140.06</v>
      </c>
      <c r="X114" s="1">
        <v>134986.57999999999</v>
      </c>
      <c r="Y114">
        <v>0.58089999999999997</v>
      </c>
      <c r="Z114">
        <v>0.35599999999999998</v>
      </c>
      <c r="AA114">
        <v>6.3100000000000003E-2</v>
      </c>
      <c r="AB114">
        <v>0.41909999999999997</v>
      </c>
      <c r="AC114">
        <v>134.99</v>
      </c>
      <c r="AD114" s="1">
        <v>6116.38</v>
      </c>
      <c r="AE114">
        <v>480.05</v>
      </c>
      <c r="AF114" s="1">
        <v>102837.26</v>
      </c>
      <c r="AG114" t="s">
        <v>3</v>
      </c>
      <c r="AH114" s="1">
        <v>29928.5</v>
      </c>
      <c r="AI114" s="1">
        <v>51247.15</v>
      </c>
      <c r="AJ114">
        <v>71.75</v>
      </c>
      <c r="AK114">
        <v>40.21</v>
      </c>
      <c r="AL114">
        <v>52.25</v>
      </c>
      <c r="AM114">
        <v>4.0599999999999996</v>
      </c>
      <c r="AN114">
        <v>0</v>
      </c>
      <c r="AO114">
        <v>0.97499999999999998</v>
      </c>
      <c r="AP114" s="1">
        <v>2313.9299999999998</v>
      </c>
      <c r="AQ114" s="1">
        <v>2450.9499999999998</v>
      </c>
      <c r="AR114" s="1">
        <v>9050.18</v>
      </c>
      <c r="AS114" s="1">
        <v>1167.8699999999999</v>
      </c>
      <c r="AT114">
        <v>683.3</v>
      </c>
      <c r="AU114" s="1">
        <v>15666.24</v>
      </c>
      <c r="AV114" s="1">
        <v>10360.469999999999</v>
      </c>
      <c r="AW114">
        <v>0.4698</v>
      </c>
      <c r="AX114" s="1">
        <v>8184.82</v>
      </c>
      <c r="AY114">
        <v>0.37109999999999999</v>
      </c>
      <c r="AZ114">
        <v>962.91</v>
      </c>
      <c r="BA114">
        <v>4.3700000000000003E-2</v>
      </c>
      <c r="BB114" s="1">
        <v>2546.34</v>
      </c>
      <c r="BC114">
        <v>0.11550000000000001</v>
      </c>
      <c r="BD114" s="1">
        <v>22054.54</v>
      </c>
      <c r="BE114" s="1">
        <v>4362.7299999999996</v>
      </c>
      <c r="BF114">
        <v>1.2873000000000001</v>
      </c>
      <c r="BG114">
        <v>0.58860000000000001</v>
      </c>
      <c r="BH114">
        <v>0.23019999999999999</v>
      </c>
      <c r="BI114">
        <v>0.13500000000000001</v>
      </c>
      <c r="BJ114">
        <v>3.2599999999999997E-2</v>
      </c>
      <c r="BK114">
        <v>1.3599999999999999E-2</v>
      </c>
    </row>
    <row r="115" spans="1:63" x14ac:dyDescent="0.25">
      <c r="A115" t="s">
        <v>116</v>
      </c>
      <c r="B115">
        <v>49312</v>
      </c>
      <c r="C115">
        <v>90.62</v>
      </c>
      <c r="D115">
        <v>9.75</v>
      </c>
      <c r="E115">
        <v>883.8</v>
      </c>
      <c r="F115">
        <v>873.1</v>
      </c>
      <c r="G115">
        <v>3.2000000000000002E-3</v>
      </c>
      <c r="H115">
        <v>1.5E-3</v>
      </c>
      <c r="I115">
        <v>5.5999999999999999E-3</v>
      </c>
      <c r="J115">
        <v>1.4E-3</v>
      </c>
      <c r="K115">
        <v>4.1099999999999998E-2</v>
      </c>
      <c r="L115">
        <v>0.92</v>
      </c>
      <c r="M115">
        <v>2.7199999999999998E-2</v>
      </c>
      <c r="N115">
        <v>0.27710000000000001</v>
      </c>
      <c r="O115">
        <v>2.5000000000000001E-3</v>
      </c>
      <c r="P115">
        <v>0.14949999999999999</v>
      </c>
      <c r="Q115" s="1">
        <v>59706</v>
      </c>
      <c r="R115">
        <v>0.1837</v>
      </c>
      <c r="S115">
        <v>0.19389999999999999</v>
      </c>
      <c r="T115">
        <v>0.62239999999999995</v>
      </c>
      <c r="U115">
        <v>9.52</v>
      </c>
      <c r="V115" s="1">
        <v>67623.039999999994</v>
      </c>
      <c r="W115">
        <v>89.17</v>
      </c>
      <c r="X115" s="1">
        <v>183050.46</v>
      </c>
      <c r="Y115">
        <v>0.79290000000000005</v>
      </c>
      <c r="Z115">
        <v>5.21E-2</v>
      </c>
      <c r="AA115">
        <v>0.155</v>
      </c>
      <c r="AB115">
        <v>0.20710000000000001</v>
      </c>
      <c r="AC115">
        <v>183.05</v>
      </c>
      <c r="AD115" s="1">
        <v>5092.82</v>
      </c>
      <c r="AE115">
        <v>531.25</v>
      </c>
      <c r="AF115" s="1">
        <v>166219.71</v>
      </c>
      <c r="AG115" t="s">
        <v>3</v>
      </c>
      <c r="AH115" s="1">
        <v>37152</v>
      </c>
      <c r="AI115" s="1">
        <v>57104.67</v>
      </c>
      <c r="AJ115">
        <v>39.81</v>
      </c>
      <c r="AK115">
        <v>25.22</v>
      </c>
      <c r="AL115">
        <v>29.13</v>
      </c>
      <c r="AM115">
        <v>4.18</v>
      </c>
      <c r="AN115" s="1">
        <v>1859.67</v>
      </c>
      <c r="AO115">
        <v>1.3954</v>
      </c>
      <c r="AP115" s="1">
        <v>1709.04</v>
      </c>
      <c r="AQ115" s="1">
        <v>2401.38</v>
      </c>
      <c r="AR115" s="1">
        <v>7579.85</v>
      </c>
      <c r="AS115">
        <v>732.69</v>
      </c>
      <c r="AT115">
        <v>378.08</v>
      </c>
      <c r="AU115" s="1">
        <v>12801.05</v>
      </c>
      <c r="AV115" s="1">
        <v>7045</v>
      </c>
      <c r="AW115">
        <v>0.45540000000000003</v>
      </c>
      <c r="AX115" s="1">
        <v>5620.89</v>
      </c>
      <c r="AY115">
        <v>0.36330000000000001</v>
      </c>
      <c r="AZ115" s="1">
        <v>1642.96</v>
      </c>
      <c r="BA115">
        <v>0.1062</v>
      </c>
      <c r="BB115" s="1">
        <v>1160.8399999999999</v>
      </c>
      <c r="BC115">
        <v>7.4999999999999997E-2</v>
      </c>
      <c r="BD115" s="1">
        <v>15469.69</v>
      </c>
      <c r="BE115" s="1">
        <v>5923.11</v>
      </c>
      <c r="BF115">
        <v>1.7044999999999999</v>
      </c>
      <c r="BG115">
        <v>0.53380000000000005</v>
      </c>
      <c r="BH115">
        <v>0.23710000000000001</v>
      </c>
      <c r="BI115">
        <v>0.17549999999999999</v>
      </c>
      <c r="BJ115">
        <v>3.5700000000000003E-2</v>
      </c>
      <c r="BK115">
        <v>1.7899999999999999E-2</v>
      </c>
    </row>
    <row r="116" spans="1:63" x14ac:dyDescent="0.25">
      <c r="A116" t="s">
        <v>117</v>
      </c>
      <c r="B116">
        <v>43810</v>
      </c>
      <c r="C116">
        <v>48.95</v>
      </c>
      <c r="D116">
        <v>34.28</v>
      </c>
      <c r="E116" s="1">
        <v>1678.01</v>
      </c>
      <c r="F116" s="1">
        <v>1545.78</v>
      </c>
      <c r="G116">
        <v>2.8E-3</v>
      </c>
      <c r="H116">
        <v>6.9999999999999999E-4</v>
      </c>
      <c r="I116">
        <v>2.5899999999999999E-2</v>
      </c>
      <c r="J116">
        <v>5.9999999999999995E-4</v>
      </c>
      <c r="K116">
        <v>3.3000000000000002E-2</v>
      </c>
      <c r="L116">
        <v>0.88149999999999995</v>
      </c>
      <c r="M116">
        <v>5.5399999999999998E-2</v>
      </c>
      <c r="N116">
        <v>0.56410000000000005</v>
      </c>
      <c r="O116">
        <v>6.1000000000000004E-3</v>
      </c>
      <c r="P116">
        <v>0.1701</v>
      </c>
      <c r="Q116" s="1">
        <v>57543.8</v>
      </c>
      <c r="R116">
        <v>0.18770000000000001</v>
      </c>
      <c r="S116">
        <v>0.21210000000000001</v>
      </c>
      <c r="T116">
        <v>0.60019999999999996</v>
      </c>
      <c r="U116">
        <v>13.67</v>
      </c>
      <c r="V116" s="1">
        <v>73781.179999999993</v>
      </c>
      <c r="W116">
        <v>119.24</v>
      </c>
      <c r="X116" s="1">
        <v>156001.1</v>
      </c>
      <c r="Y116">
        <v>0.65469999999999995</v>
      </c>
      <c r="Z116">
        <v>0.19439999999999999</v>
      </c>
      <c r="AA116">
        <v>0.15090000000000001</v>
      </c>
      <c r="AB116">
        <v>0.3453</v>
      </c>
      <c r="AC116">
        <v>156</v>
      </c>
      <c r="AD116" s="1">
        <v>4642.75</v>
      </c>
      <c r="AE116">
        <v>467.15</v>
      </c>
      <c r="AF116" s="1">
        <v>133382.75</v>
      </c>
      <c r="AG116" t="s">
        <v>3</v>
      </c>
      <c r="AH116" s="1">
        <v>31085</v>
      </c>
      <c r="AI116" s="1">
        <v>48314.879999999997</v>
      </c>
      <c r="AJ116">
        <v>44.91</v>
      </c>
      <c r="AK116">
        <v>25.51</v>
      </c>
      <c r="AL116">
        <v>33.25</v>
      </c>
      <c r="AM116">
        <v>4.13</v>
      </c>
      <c r="AN116">
        <v>991.98</v>
      </c>
      <c r="AO116">
        <v>0.91249999999999998</v>
      </c>
      <c r="AP116" s="1">
        <v>1677.78</v>
      </c>
      <c r="AQ116" s="1">
        <v>2115.94</v>
      </c>
      <c r="AR116" s="1">
        <v>7364.81</v>
      </c>
      <c r="AS116">
        <v>798.58</v>
      </c>
      <c r="AT116">
        <v>356.88</v>
      </c>
      <c r="AU116" s="1">
        <v>12313.99</v>
      </c>
      <c r="AV116" s="1">
        <v>7646.21</v>
      </c>
      <c r="AW116">
        <v>0.50509999999999999</v>
      </c>
      <c r="AX116" s="1">
        <v>4588.29</v>
      </c>
      <c r="AY116">
        <v>0.30309999999999998</v>
      </c>
      <c r="AZ116" s="1">
        <v>1229.8</v>
      </c>
      <c r="BA116">
        <v>8.1199999999999994E-2</v>
      </c>
      <c r="BB116" s="1">
        <v>1672.33</v>
      </c>
      <c r="BC116">
        <v>0.1105</v>
      </c>
      <c r="BD116" s="1">
        <v>15136.63</v>
      </c>
      <c r="BE116" s="1">
        <v>5585.86</v>
      </c>
      <c r="BF116">
        <v>1.8488</v>
      </c>
      <c r="BG116">
        <v>0.5423</v>
      </c>
      <c r="BH116">
        <v>0.25869999999999999</v>
      </c>
      <c r="BI116">
        <v>0.1497</v>
      </c>
      <c r="BJ116">
        <v>2.8799999999999999E-2</v>
      </c>
      <c r="BK116">
        <v>2.0400000000000001E-2</v>
      </c>
    </row>
    <row r="117" spans="1:63" x14ac:dyDescent="0.25">
      <c r="A117" t="s">
        <v>118</v>
      </c>
      <c r="B117">
        <v>47548</v>
      </c>
      <c r="C117">
        <v>83.76</v>
      </c>
      <c r="D117">
        <v>7.77</v>
      </c>
      <c r="E117">
        <v>651.13</v>
      </c>
      <c r="F117">
        <v>648.51</v>
      </c>
      <c r="G117">
        <v>1.1999999999999999E-3</v>
      </c>
      <c r="H117">
        <v>2.0000000000000001E-4</v>
      </c>
      <c r="I117">
        <v>3.8E-3</v>
      </c>
      <c r="J117">
        <v>1.4E-3</v>
      </c>
      <c r="K117">
        <v>1.2E-2</v>
      </c>
      <c r="L117">
        <v>0.96699999999999997</v>
      </c>
      <c r="M117">
        <v>1.43E-2</v>
      </c>
      <c r="N117">
        <v>0.36059999999999998</v>
      </c>
      <c r="O117">
        <v>1.4E-3</v>
      </c>
      <c r="P117">
        <v>0.15010000000000001</v>
      </c>
      <c r="Q117" s="1">
        <v>55014.97</v>
      </c>
      <c r="R117">
        <v>0.21390000000000001</v>
      </c>
      <c r="S117">
        <v>0.19719999999999999</v>
      </c>
      <c r="T117">
        <v>0.58879999999999999</v>
      </c>
      <c r="U117">
        <v>6.86</v>
      </c>
      <c r="V117" s="1">
        <v>74252.63</v>
      </c>
      <c r="W117">
        <v>90.65</v>
      </c>
      <c r="X117" s="1">
        <v>221474.02</v>
      </c>
      <c r="Y117">
        <v>0.60740000000000005</v>
      </c>
      <c r="Z117">
        <v>0.04</v>
      </c>
      <c r="AA117">
        <v>0.35270000000000001</v>
      </c>
      <c r="AB117">
        <v>0.3926</v>
      </c>
      <c r="AC117">
        <v>221.47</v>
      </c>
      <c r="AD117" s="1">
        <v>6798.1</v>
      </c>
      <c r="AE117">
        <v>507.64</v>
      </c>
      <c r="AF117" s="1">
        <v>182055.6</v>
      </c>
      <c r="AG117" t="s">
        <v>3</v>
      </c>
      <c r="AH117" s="1">
        <v>35361</v>
      </c>
      <c r="AI117" s="1">
        <v>53562.65</v>
      </c>
      <c r="AJ117">
        <v>36.369999999999997</v>
      </c>
      <c r="AK117">
        <v>25.1</v>
      </c>
      <c r="AL117">
        <v>26.33</v>
      </c>
      <c r="AM117">
        <v>4.5</v>
      </c>
      <c r="AN117" s="1">
        <v>2091.6799999999998</v>
      </c>
      <c r="AO117">
        <v>1.3238000000000001</v>
      </c>
      <c r="AP117" s="1">
        <v>2047.67</v>
      </c>
      <c r="AQ117" s="1">
        <v>2610.9699999999998</v>
      </c>
      <c r="AR117" s="1">
        <v>7650.46</v>
      </c>
      <c r="AS117">
        <v>726.51</v>
      </c>
      <c r="AT117">
        <v>514.30999999999995</v>
      </c>
      <c r="AU117" s="1">
        <v>13549.93</v>
      </c>
      <c r="AV117" s="1">
        <v>7843.82</v>
      </c>
      <c r="AW117">
        <v>0.45090000000000002</v>
      </c>
      <c r="AX117" s="1">
        <v>6303.96</v>
      </c>
      <c r="AY117">
        <v>0.3624</v>
      </c>
      <c r="AZ117" s="1">
        <v>1853.52</v>
      </c>
      <c r="BA117">
        <v>0.1066</v>
      </c>
      <c r="BB117" s="1">
        <v>1393.36</v>
      </c>
      <c r="BC117">
        <v>8.0100000000000005E-2</v>
      </c>
      <c r="BD117" s="1">
        <v>17394.66</v>
      </c>
      <c r="BE117" s="1">
        <v>7104.37</v>
      </c>
      <c r="BF117">
        <v>2.1819999999999999</v>
      </c>
      <c r="BG117">
        <v>0.53390000000000004</v>
      </c>
      <c r="BH117">
        <v>0.24310000000000001</v>
      </c>
      <c r="BI117">
        <v>0.15579999999999999</v>
      </c>
      <c r="BJ117">
        <v>3.9300000000000002E-2</v>
      </c>
      <c r="BK117">
        <v>2.7900000000000001E-2</v>
      </c>
    </row>
    <row r="118" spans="1:63" x14ac:dyDescent="0.25">
      <c r="A118" t="s">
        <v>119</v>
      </c>
      <c r="B118">
        <v>49320</v>
      </c>
      <c r="C118">
        <v>74.86</v>
      </c>
      <c r="D118">
        <v>7.74</v>
      </c>
      <c r="E118">
        <v>579.27</v>
      </c>
      <c r="F118">
        <v>574.66999999999996</v>
      </c>
      <c r="G118">
        <v>2.0999999999999999E-3</v>
      </c>
      <c r="H118">
        <v>6.9999999999999999E-4</v>
      </c>
      <c r="I118">
        <v>6.0000000000000001E-3</v>
      </c>
      <c r="J118">
        <v>1E-3</v>
      </c>
      <c r="K118">
        <v>0.02</v>
      </c>
      <c r="L118">
        <v>0.94689999999999996</v>
      </c>
      <c r="M118">
        <v>2.3400000000000001E-2</v>
      </c>
      <c r="N118">
        <v>0.3382</v>
      </c>
      <c r="O118">
        <v>1E-3</v>
      </c>
      <c r="P118">
        <v>0.14749999999999999</v>
      </c>
      <c r="Q118" s="1">
        <v>57414.19</v>
      </c>
      <c r="R118">
        <v>0.20860000000000001</v>
      </c>
      <c r="S118">
        <v>0.1971</v>
      </c>
      <c r="T118">
        <v>0.59419999999999995</v>
      </c>
      <c r="U118">
        <v>8.0500000000000007</v>
      </c>
      <c r="V118" s="1">
        <v>66399.47</v>
      </c>
      <c r="W118">
        <v>68.25</v>
      </c>
      <c r="X118" s="1">
        <v>235480.58</v>
      </c>
      <c r="Y118">
        <v>0.64559999999999995</v>
      </c>
      <c r="Z118">
        <v>4.7199999999999999E-2</v>
      </c>
      <c r="AA118">
        <v>0.30719999999999997</v>
      </c>
      <c r="AB118">
        <v>0.35439999999999999</v>
      </c>
      <c r="AC118">
        <v>235.48</v>
      </c>
      <c r="AD118" s="1">
        <v>7300.45</v>
      </c>
      <c r="AE118">
        <v>595.77</v>
      </c>
      <c r="AF118" s="1">
        <v>187357.26</v>
      </c>
      <c r="AG118" t="s">
        <v>3</v>
      </c>
      <c r="AH118" s="1">
        <v>35786</v>
      </c>
      <c r="AI118" s="1">
        <v>54952.13</v>
      </c>
      <c r="AJ118">
        <v>39.17</v>
      </c>
      <c r="AK118">
        <v>26.04</v>
      </c>
      <c r="AL118">
        <v>27.61</v>
      </c>
      <c r="AM118">
        <v>4.5599999999999996</v>
      </c>
      <c r="AN118" s="1">
        <v>1635.74</v>
      </c>
      <c r="AO118">
        <v>1.4003000000000001</v>
      </c>
      <c r="AP118" s="1">
        <v>2181.02</v>
      </c>
      <c r="AQ118" s="1">
        <v>2723.47</v>
      </c>
      <c r="AR118" s="1">
        <v>7890.29</v>
      </c>
      <c r="AS118">
        <v>779.98</v>
      </c>
      <c r="AT118">
        <v>435.58</v>
      </c>
      <c r="AU118" s="1">
        <v>14010.34</v>
      </c>
      <c r="AV118" s="1">
        <v>7657</v>
      </c>
      <c r="AW118">
        <v>0.43</v>
      </c>
      <c r="AX118" s="1">
        <v>6799.65</v>
      </c>
      <c r="AY118">
        <v>0.38179999999999997</v>
      </c>
      <c r="AZ118" s="1">
        <v>2009.32</v>
      </c>
      <c r="BA118">
        <v>0.1128</v>
      </c>
      <c r="BB118" s="1">
        <v>1342.09</v>
      </c>
      <c r="BC118">
        <v>7.5399999999999995E-2</v>
      </c>
      <c r="BD118" s="1">
        <v>17808.07</v>
      </c>
      <c r="BE118" s="1">
        <v>6789.67</v>
      </c>
      <c r="BF118">
        <v>1.9247000000000001</v>
      </c>
      <c r="BG118">
        <v>0.53090000000000004</v>
      </c>
      <c r="BH118">
        <v>0.24079999999999999</v>
      </c>
      <c r="BI118">
        <v>0.16639999999999999</v>
      </c>
      <c r="BJ118">
        <v>3.9300000000000002E-2</v>
      </c>
      <c r="BK118">
        <v>2.2599999999999999E-2</v>
      </c>
    </row>
    <row r="119" spans="1:63" x14ac:dyDescent="0.25">
      <c r="A119" t="s">
        <v>120</v>
      </c>
      <c r="B119">
        <v>49981</v>
      </c>
      <c r="C119">
        <v>24.19</v>
      </c>
      <c r="D119">
        <v>178.85</v>
      </c>
      <c r="E119" s="1">
        <v>4326.49</v>
      </c>
      <c r="F119" s="1">
        <v>4208.09</v>
      </c>
      <c r="G119">
        <v>5.1799999999999999E-2</v>
      </c>
      <c r="H119">
        <v>8.0000000000000004E-4</v>
      </c>
      <c r="I119">
        <v>7.6399999999999996E-2</v>
      </c>
      <c r="J119">
        <v>1.1999999999999999E-3</v>
      </c>
      <c r="K119">
        <v>4.8500000000000001E-2</v>
      </c>
      <c r="L119">
        <v>0.77300000000000002</v>
      </c>
      <c r="M119">
        <v>4.82E-2</v>
      </c>
      <c r="N119">
        <v>0.16669999999999999</v>
      </c>
      <c r="O119">
        <v>2.5499999999999998E-2</v>
      </c>
      <c r="P119">
        <v>0.12379999999999999</v>
      </c>
      <c r="Q119" s="1">
        <v>75836.77</v>
      </c>
      <c r="R119">
        <v>0.14630000000000001</v>
      </c>
      <c r="S119">
        <v>0.19139999999999999</v>
      </c>
      <c r="T119">
        <v>0.6623</v>
      </c>
      <c r="U119">
        <v>26.43</v>
      </c>
      <c r="V119" s="1">
        <v>98806.7</v>
      </c>
      <c r="W119">
        <v>161.77000000000001</v>
      </c>
      <c r="X119" s="1">
        <v>261090.03</v>
      </c>
      <c r="Y119">
        <v>0.75939999999999996</v>
      </c>
      <c r="Z119">
        <v>0.20710000000000001</v>
      </c>
      <c r="AA119">
        <v>3.3500000000000002E-2</v>
      </c>
      <c r="AB119">
        <v>0.24060000000000001</v>
      </c>
      <c r="AC119">
        <v>261.08999999999997</v>
      </c>
      <c r="AD119" s="1">
        <v>10573.46</v>
      </c>
      <c r="AE119" s="1">
        <v>1017.65</v>
      </c>
      <c r="AF119" s="1">
        <v>248617.83</v>
      </c>
      <c r="AG119" t="s">
        <v>3</v>
      </c>
      <c r="AH119" s="1">
        <v>48677</v>
      </c>
      <c r="AI119" s="1">
        <v>95573.72</v>
      </c>
      <c r="AJ119">
        <v>69.94</v>
      </c>
      <c r="AK119">
        <v>38.79</v>
      </c>
      <c r="AL119">
        <v>43.14</v>
      </c>
      <c r="AM119">
        <v>5.01</v>
      </c>
      <c r="AN119" s="1">
        <v>1398.1</v>
      </c>
      <c r="AO119">
        <v>0.73650000000000004</v>
      </c>
      <c r="AP119" s="1">
        <v>1593.36</v>
      </c>
      <c r="AQ119" s="1">
        <v>2048</v>
      </c>
      <c r="AR119" s="1">
        <v>7886.81</v>
      </c>
      <c r="AS119">
        <v>879.82</v>
      </c>
      <c r="AT119">
        <v>401.18</v>
      </c>
      <c r="AU119" s="1">
        <v>12809.17</v>
      </c>
      <c r="AV119" s="1">
        <v>3101.94</v>
      </c>
      <c r="AW119">
        <v>0.218</v>
      </c>
      <c r="AX119" s="1">
        <v>9358.06</v>
      </c>
      <c r="AY119">
        <v>0.65769999999999995</v>
      </c>
      <c r="AZ119">
        <v>991.05</v>
      </c>
      <c r="BA119">
        <v>6.9699999999999998E-2</v>
      </c>
      <c r="BB119">
        <v>777.97</v>
      </c>
      <c r="BC119">
        <v>5.4699999999999999E-2</v>
      </c>
      <c r="BD119" s="1">
        <v>14229.02</v>
      </c>
      <c r="BE119" s="1">
        <v>1651.02</v>
      </c>
      <c r="BF119">
        <v>0.1852</v>
      </c>
      <c r="BG119">
        <v>0.5988</v>
      </c>
      <c r="BH119">
        <v>0.2336</v>
      </c>
      <c r="BI119">
        <v>0.12189999999999999</v>
      </c>
      <c r="BJ119">
        <v>3.1E-2</v>
      </c>
      <c r="BK119">
        <v>1.47E-2</v>
      </c>
    </row>
    <row r="120" spans="1:63" x14ac:dyDescent="0.25">
      <c r="A120" t="s">
        <v>121</v>
      </c>
      <c r="B120">
        <v>47431</v>
      </c>
      <c r="C120">
        <v>80.48</v>
      </c>
      <c r="D120">
        <v>7.82</v>
      </c>
      <c r="E120">
        <v>629.52</v>
      </c>
      <c r="F120">
        <v>624</v>
      </c>
      <c r="G120">
        <v>4.0000000000000001E-3</v>
      </c>
      <c r="H120">
        <v>1.1000000000000001E-3</v>
      </c>
      <c r="I120">
        <v>7.6E-3</v>
      </c>
      <c r="J120">
        <v>1.1000000000000001E-3</v>
      </c>
      <c r="K120">
        <v>5.2999999999999999E-2</v>
      </c>
      <c r="L120">
        <v>0.90780000000000005</v>
      </c>
      <c r="M120">
        <v>2.53E-2</v>
      </c>
      <c r="N120">
        <v>0.26960000000000001</v>
      </c>
      <c r="O120">
        <v>3.3999999999999998E-3</v>
      </c>
      <c r="P120">
        <v>0.1431</v>
      </c>
      <c r="Q120" s="1">
        <v>58887.48</v>
      </c>
      <c r="R120">
        <v>0.16259999999999999</v>
      </c>
      <c r="S120">
        <v>0.1825</v>
      </c>
      <c r="T120">
        <v>0.65500000000000003</v>
      </c>
      <c r="U120">
        <v>7.24</v>
      </c>
      <c r="V120" s="1">
        <v>70459.199999999997</v>
      </c>
      <c r="W120">
        <v>84.05</v>
      </c>
      <c r="X120" s="1">
        <v>214862.86</v>
      </c>
      <c r="Y120">
        <v>0.69010000000000005</v>
      </c>
      <c r="Z120">
        <v>5.3800000000000001E-2</v>
      </c>
      <c r="AA120">
        <v>0.25619999999999998</v>
      </c>
      <c r="AB120">
        <v>0.30990000000000001</v>
      </c>
      <c r="AC120">
        <v>214.86</v>
      </c>
      <c r="AD120" s="1">
        <v>6356.3</v>
      </c>
      <c r="AE120">
        <v>536.96</v>
      </c>
      <c r="AF120" s="1">
        <v>176021.54</v>
      </c>
      <c r="AG120" t="s">
        <v>3</v>
      </c>
      <c r="AH120" s="1">
        <v>37076</v>
      </c>
      <c r="AI120" s="1">
        <v>57252.94</v>
      </c>
      <c r="AJ120">
        <v>38.61</v>
      </c>
      <c r="AK120">
        <v>24.44</v>
      </c>
      <c r="AL120">
        <v>28.72</v>
      </c>
      <c r="AM120">
        <v>4.47</v>
      </c>
      <c r="AN120" s="1">
        <v>1896.93</v>
      </c>
      <c r="AO120">
        <v>1.5299</v>
      </c>
      <c r="AP120" s="1">
        <v>2043.1</v>
      </c>
      <c r="AQ120" s="1">
        <v>2387.4</v>
      </c>
      <c r="AR120" s="1">
        <v>7911.79</v>
      </c>
      <c r="AS120">
        <v>678.23</v>
      </c>
      <c r="AT120">
        <v>355.43</v>
      </c>
      <c r="AU120" s="1">
        <v>13375.94</v>
      </c>
      <c r="AV120" s="1">
        <v>7347.45</v>
      </c>
      <c r="AW120">
        <v>0.4335</v>
      </c>
      <c r="AX120" s="1">
        <v>6662.74</v>
      </c>
      <c r="AY120">
        <v>0.3931</v>
      </c>
      <c r="AZ120" s="1">
        <v>1814.56</v>
      </c>
      <c r="BA120">
        <v>0.107</v>
      </c>
      <c r="BB120" s="1">
        <v>1126.1400000000001</v>
      </c>
      <c r="BC120">
        <v>6.6400000000000001E-2</v>
      </c>
      <c r="BD120" s="1">
        <v>16950.89</v>
      </c>
      <c r="BE120" s="1">
        <v>6084.32</v>
      </c>
      <c r="BF120">
        <v>1.8423</v>
      </c>
      <c r="BG120">
        <v>0.53280000000000005</v>
      </c>
      <c r="BH120">
        <v>0.2361</v>
      </c>
      <c r="BI120">
        <v>0.16950000000000001</v>
      </c>
      <c r="BJ120">
        <v>3.39E-2</v>
      </c>
      <c r="BK120">
        <v>2.76E-2</v>
      </c>
    </row>
    <row r="121" spans="1:63" x14ac:dyDescent="0.25">
      <c r="A121" t="s">
        <v>122</v>
      </c>
      <c r="B121">
        <v>43828</v>
      </c>
      <c r="C121">
        <v>17.38</v>
      </c>
      <c r="D121">
        <v>116.51</v>
      </c>
      <c r="E121" s="1">
        <v>2024.98</v>
      </c>
      <c r="F121" s="1">
        <v>1781.51</v>
      </c>
      <c r="G121">
        <v>3.8999999999999998E-3</v>
      </c>
      <c r="H121">
        <v>6.9999999999999999E-4</v>
      </c>
      <c r="I121">
        <v>8.5400000000000004E-2</v>
      </c>
      <c r="J121">
        <v>1.4E-3</v>
      </c>
      <c r="K121">
        <v>3.4299999999999997E-2</v>
      </c>
      <c r="L121">
        <v>0.77439999999999998</v>
      </c>
      <c r="M121">
        <v>0.1</v>
      </c>
      <c r="N121">
        <v>0.91259999999999997</v>
      </c>
      <c r="O121">
        <v>5.4000000000000003E-3</v>
      </c>
      <c r="P121">
        <v>0.1789</v>
      </c>
      <c r="Q121" s="1">
        <v>59685.56</v>
      </c>
      <c r="R121">
        <v>0.17710000000000001</v>
      </c>
      <c r="S121">
        <v>0.2142</v>
      </c>
      <c r="T121">
        <v>0.60870000000000002</v>
      </c>
      <c r="U121">
        <v>17.239999999999998</v>
      </c>
      <c r="V121" s="1">
        <v>79675.75</v>
      </c>
      <c r="W121">
        <v>114.26</v>
      </c>
      <c r="X121" s="1">
        <v>111716.99</v>
      </c>
      <c r="Y121">
        <v>0.65610000000000002</v>
      </c>
      <c r="Z121">
        <v>0.23480000000000001</v>
      </c>
      <c r="AA121">
        <v>0.1091</v>
      </c>
      <c r="AB121">
        <v>0.34389999999999998</v>
      </c>
      <c r="AC121">
        <v>111.72</v>
      </c>
      <c r="AD121" s="1">
        <v>3474.8</v>
      </c>
      <c r="AE121">
        <v>406.03</v>
      </c>
      <c r="AF121" s="1">
        <v>94153.94</v>
      </c>
      <c r="AG121" t="s">
        <v>3</v>
      </c>
      <c r="AH121" s="1">
        <v>28650</v>
      </c>
      <c r="AI121" s="1">
        <v>43315.03</v>
      </c>
      <c r="AJ121">
        <v>45.4</v>
      </c>
      <c r="AK121">
        <v>28.51</v>
      </c>
      <c r="AL121">
        <v>32.78</v>
      </c>
      <c r="AM121">
        <v>4.33</v>
      </c>
      <c r="AN121">
        <v>208.59</v>
      </c>
      <c r="AO121">
        <v>0.88470000000000004</v>
      </c>
      <c r="AP121" s="1">
        <v>1775.46</v>
      </c>
      <c r="AQ121" s="1">
        <v>2267.14</v>
      </c>
      <c r="AR121" s="1">
        <v>7867.68</v>
      </c>
      <c r="AS121">
        <v>838.83</v>
      </c>
      <c r="AT121">
        <v>404.15</v>
      </c>
      <c r="AU121" s="1">
        <v>13153.27</v>
      </c>
      <c r="AV121" s="1">
        <v>9472.27</v>
      </c>
      <c r="AW121">
        <v>0.58560000000000001</v>
      </c>
      <c r="AX121" s="1">
        <v>3414.46</v>
      </c>
      <c r="AY121">
        <v>0.21110000000000001</v>
      </c>
      <c r="AZ121" s="1">
        <v>1164.8699999999999</v>
      </c>
      <c r="BA121">
        <v>7.1999999999999995E-2</v>
      </c>
      <c r="BB121" s="1">
        <v>2122.4299999999998</v>
      </c>
      <c r="BC121">
        <v>0.13120000000000001</v>
      </c>
      <c r="BD121" s="1">
        <v>16174.02</v>
      </c>
      <c r="BE121" s="1">
        <v>6774.17</v>
      </c>
      <c r="BF121">
        <v>2.9249999999999998</v>
      </c>
      <c r="BG121">
        <v>0.54179999999999995</v>
      </c>
      <c r="BH121">
        <v>0.2407</v>
      </c>
      <c r="BI121">
        <v>0.1739</v>
      </c>
      <c r="BJ121">
        <v>2.8299999999999999E-2</v>
      </c>
      <c r="BK121">
        <v>1.54E-2</v>
      </c>
    </row>
    <row r="122" spans="1:63" x14ac:dyDescent="0.25">
      <c r="A122" t="s">
        <v>123</v>
      </c>
      <c r="B122">
        <v>49999</v>
      </c>
      <c r="C122">
        <v>22.14</v>
      </c>
      <c r="D122">
        <v>90.32</v>
      </c>
      <c r="E122" s="1">
        <v>1999.96</v>
      </c>
      <c r="F122" s="1">
        <v>1960.28</v>
      </c>
      <c r="G122">
        <v>1.15E-2</v>
      </c>
      <c r="H122">
        <v>4.0000000000000002E-4</v>
      </c>
      <c r="I122">
        <v>3.5799999999999998E-2</v>
      </c>
      <c r="J122">
        <v>8.0000000000000004E-4</v>
      </c>
      <c r="K122">
        <v>5.0799999999999998E-2</v>
      </c>
      <c r="L122">
        <v>0.84330000000000005</v>
      </c>
      <c r="M122">
        <v>5.7299999999999997E-2</v>
      </c>
      <c r="N122">
        <v>0.39539999999999997</v>
      </c>
      <c r="O122">
        <v>1.4500000000000001E-2</v>
      </c>
      <c r="P122">
        <v>0.15609999999999999</v>
      </c>
      <c r="Q122" s="1">
        <v>65591.990000000005</v>
      </c>
      <c r="R122">
        <v>0.1361</v>
      </c>
      <c r="S122">
        <v>0.18740000000000001</v>
      </c>
      <c r="T122">
        <v>0.67649999999999999</v>
      </c>
      <c r="U122">
        <v>14.14</v>
      </c>
      <c r="V122" s="1">
        <v>86936.38</v>
      </c>
      <c r="W122">
        <v>137.19</v>
      </c>
      <c r="X122" s="1">
        <v>188647.78</v>
      </c>
      <c r="Y122">
        <v>0.6784</v>
      </c>
      <c r="Z122">
        <v>0.25819999999999999</v>
      </c>
      <c r="AA122">
        <v>6.3399999999999998E-2</v>
      </c>
      <c r="AB122">
        <v>0.3216</v>
      </c>
      <c r="AC122">
        <v>188.65</v>
      </c>
      <c r="AD122" s="1">
        <v>7530.9</v>
      </c>
      <c r="AE122">
        <v>691.5</v>
      </c>
      <c r="AF122" s="1">
        <v>161805.51</v>
      </c>
      <c r="AG122" t="s">
        <v>3</v>
      </c>
      <c r="AH122" s="1">
        <v>35504</v>
      </c>
      <c r="AI122" s="1">
        <v>57478.37</v>
      </c>
      <c r="AJ122">
        <v>61.45</v>
      </c>
      <c r="AK122">
        <v>35.26</v>
      </c>
      <c r="AL122">
        <v>44.1</v>
      </c>
      <c r="AM122">
        <v>4.79</v>
      </c>
      <c r="AN122">
        <v>774.23</v>
      </c>
      <c r="AO122">
        <v>0.95189999999999997</v>
      </c>
      <c r="AP122" s="1">
        <v>1631.03</v>
      </c>
      <c r="AQ122" s="1">
        <v>1951.19</v>
      </c>
      <c r="AR122" s="1">
        <v>7179.02</v>
      </c>
      <c r="AS122">
        <v>787.42</v>
      </c>
      <c r="AT122">
        <v>366.98</v>
      </c>
      <c r="AU122" s="1">
        <v>11915.64</v>
      </c>
      <c r="AV122" s="1">
        <v>4995.99</v>
      </c>
      <c r="AW122">
        <v>0.35199999999999998</v>
      </c>
      <c r="AX122" s="1">
        <v>6537.93</v>
      </c>
      <c r="AY122">
        <v>0.4607</v>
      </c>
      <c r="AZ122" s="1">
        <v>1463.5</v>
      </c>
      <c r="BA122">
        <v>0.1031</v>
      </c>
      <c r="BB122" s="1">
        <v>1195.28</v>
      </c>
      <c r="BC122">
        <v>8.4199999999999997E-2</v>
      </c>
      <c r="BD122" s="1">
        <v>14192.71</v>
      </c>
      <c r="BE122" s="1">
        <v>3801.8</v>
      </c>
      <c r="BF122">
        <v>0.86160000000000003</v>
      </c>
      <c r="BG122">
        <v>0.56299999999999994</v>
      </c>
      <c r="BH122">
        <v>0.23449999999999999</v>
      </c>
      <c r="BI122">
        <v>0.15490000000000001</v>
      </c>
      <c r="BJ122">
        <v>2.8799999999999999E-2</v>
      </c>
      <c r="BK122">
        <v>1.8700000000000001E-2</v>
      </c>
    </row>
    <row r="123" spans="1:63" x14ac:dyDescent="0.25">
      <c r="A123" t="s">
        <v>124</v>
      </c>
      <c r="B123">
        <v>45336</v>
      </c>
      <c r="C123">
        <v>52.67</v>
      </c>
      <c r="D123">
        <v>17.87</v>
      </c>
      <c r="E123">
        <v>941.29</v>
      </c>
      <c r="F123">
        <v>898.73</v>
      </c>
      <c r="G123">
        <v>3.3E-3</v>
      </c>
      <c r="H123">
        <v>6.9999999999999999E-4</v>
      </c>
      <c r="I123">
        <v>6.6E-3</v>
      </c>
      <c r="J123">
        <v>1.1999999999999999E-3</v>
      </c>
      <c r="K123">
        <v>2.9399999999999999E-2</v>
      </c>
      <c r="L123">
        <v>0.92610000000000003</v>
      </c>
      <c r="M123">
        <v>3.27E-2</v>
      </c>
      <c r="N123">
        <v>0.36449999999999999</v>
      </c>
      <c r="O123">
        <v>3.7000000000000002E-3</v>
      </c>
      <c r="P123">
        <v>0.1464</v>
      </c>
      <c r="Q123" s="1">
        <v>57457.56</v>
      </c>
      <c r="R123">
        <v>0.19639999999999999</v>
      </c>
      <c r="S123">
        <v>0.24510000000000001</v>
      </c>
      <c r="T123">
        <v>0.55859999999999999</v>
      </c>
      <c r="U123">
        <v>8.67</v>
      </c>
      <c r="V123" s="1">
        <v>78695.31</v>
      </c>
      <c r="W123">
        <v>103.71</v>
      </c>
      <c r="X123" s="1">
        <v>183228.29</v>
      </c>
      <c r="Y123">
        <v>0.81889999999999996</v>
      </c>
      <c r="Z123">
        <v>0.1148</v>
      </c>
      <c r="AA123">
        <v>6.6400000000000001E-2</v>
      </c>
      <c r="AB123">
        <v>0.18110000000000001</v>
      </c>
      <c r="AC123">
        <v>183.23</v>
      </c>
      <c r="AD123" s="1">
        <v>5077.8</v>
      </c>
      <c r="AE123">
        <v>588.25</v>
      </c>
      <c r="AF123" s="1">
        <v>157592.29</v>
      </c>
      <c r="AG123" t="s">
        <v>3</v>
      </c>
      <c r="AH123" s="1">
        <v>35751</v>
      </c>
      <c r="AI123" s="1">
        <v>55146.22</v>
      </c>
      <c r="AJ123">
        <v>43.82</v>
      </c>
      <c r="AK123">
        <v>25.37</v>
      </c>
      <c r="AL123">
        <v>30.34</v>
      </c>
      <c r="AM123">
        <v>4.47</v>
      </c>
      <c r="AN123" s="1">
        <v>1736.53</v>
      </c>
      <c r="AO123">
        <v>1.179</v>
      </c>
      <c r="AP123" s="1">
        <v>1772.83</v>
      </c>
      <c r="AQ123" s="1">
        <v>2196.11</v>
      </c>
      <c r="AR123" s="1">
        <v>7383.61</v>
      </c>
      <c r="AS123">
        <v>785.54</v>
      </c>
      <c r="AT123">
        <v>502.03</v>
      </c>
      <c r="AU123" s="1">
        <v>12640.12</v>
      </c>
      <c r="AV123" s="1">
        <v>7167.57</v>
      </c>
      <c r="AW123">
        <v>0.4647</v>
      </c>
      <c r="AX123" s="1">
        <v>5217.3900000000003</v>
      </c>
      <c r="AY123">
        <v>0.33829999999999999</v>
      </c>
      <c r="AZ123" s="1">
        <v>1638.82</v>
      </c>
      <c r="BA123">
        <v>0.10630000000000001</v>
      </c>
      <c r="BB123" s="1">
        <v>1399.98</v>
      </c>
      <c r="BC123">
        <v>9.0800000000000006E-2</v>
      </c>
      <c r="BD123" s="1">
        <v>15423.76</v>
      </c>
      <c r="BE123" s="1">
        <v>5912.4</v>
      </c>
      <c r="BF123">
        <v>1.6336999999999999</v>
      </c>
      <c r="BG123">
        <v>0.53320000000000001</v>
      </c>
      <c r="BH123">
        <v>0.24110000000000001</v>
      </c>
      <c r="BI123">
        <v>0.17829999999999999</v>
      </c>
      <c r="BJ123">
        <v>3.1399999999999997E-2</v>
      </c>
      <c r="BK123">
        <v>1.61E-2</v>
      </c>
    </row>
    <row r="124" spans="1:63" x14ac:dyDescent="0.25">
      <c r="A124" t="s">
        <v>125</v>
      </c>
      <c r="B124">
        <v>45344</v>
      </c>
      <c r="C124">
        <v>39.619999999999997</v>
      </c>
      <c r="D124">
        <v>29.85</v>
      </c>
      <c r="E124" s="1">
        <v>1182.51</v>
      </c>
      <c r="F124" s="1">
        <v>1102.8800000000001</v>
      </c>
      <c r="G124">
        <v>2.3E-3</v>
      </c>
      <c r="H124">
        <v>4.0000000000000002E-4</v>
      </c>
      <c r="I124">
        <v>3.6600000000000001E-2</v>
      </c>
      <c r="J124">
        <v>8.9999999999999998E-4</v>
      </c>
      <c r="K124">
        <v>1.6799999999999999E-2</v>
      </c>
      <c r="L124">
        <v>0.88029999999999997</v>
      </c>
      <c r="M124">
        <v>6.2799999999999995E-2</v>
      </c>
      <c r="N124">
        <v>0.8851</v>
      </c>
      <c r="O124">
        <v>2.7000000000000001E-3</v>
      </c>
      <c r="P124">
        <v>0.1913</v>
      </c>
      <c r="Q124" s="1">
        <v>58190.05</v>
      </c>
      <c r="R124">
        <v>0.18290000000000001</v>
      </c>
      <c r="S124">
        <v>0.21290000000000001</v>
      </c>
      <c r="T124">
        <v>0.60419999999999996</v>
      </c>
      <c r="U124">
        <v>10.38</v>
      </c>
      <c r="V124" s="1">
        <v>78405.45</v>
      </c>
      <c r="W124">
        <v>109.76</v>
      </c>
      <c r="X124" s="1">
        <v>125573.47</v>
      </c>
      <c r="Y124">
        <v>0.63049999999999995</v>
      </c>
      <c r="Z124">
        <v>0.20080000000000001</v>
      </c>
      <c r="AA124">
        <v>0.16869999999999999</v>
      </c>
      <c r="AB124">
        <v>0.3695</v>
      </c>
      <c r="AC124">
        <v>125.57</v>
      </c>
      <c r="AD124" s="1">
        <v>3554.46</v>
      </c>
      <c r="AE124">
        <v>346.9</v>
      </c>
      <c r="AF124" s="1">
        <v>103449.76</v>
      </c>
      <c r="AG124" t="s">
        <v>3</v>
      </c>
      <c r="AH124" s="1">
        <v>29745</v>
      </c>
      <c r="AI124" s="1">
        <v>43639.16</v>
      </c>
      <c r="AJ124">
        <v>39.700000000000003</v>
      </c>
      <c r="AK124">
        <v>25.11</v>
      </c>
      <c r="AL124">
        <v>29.62</v>
      </c>
      <c r="AM124">
        <v>4.3499999999999996</v>
      </c>
      <c r="AN124">
        <v>721.85</v>
      </c>
      <c r="AO124">
        <v>0.87829999999999997</v>
      </c>
      <c r="AP124" s="1">
        <v>1778.46</v>
      </c>
      <c r="AQ124" s="1">
        <v>2538.69</v>
      </c>
      <c r="AR124" s="1">
        <v>8202.75</v>
      </c>
      <c r="AS124">
        <v>838.3</v>
      </c>
      <c r="AT124">
        <v>390.35</v>
      </c>
      <c r="AU124" s="1">
        <v>13748.55</v>
      </c>
      <c r="AV124" s="1">
        <v>9874.2099999999991</v>
      </c>
      <c r="AW124">
        <v>0.59489999999999998</v>
      </c>
      <c r="AX124" s="1">
        <v>3345.47</v>
      </c>
      <c r="AY124">
        <v>0.2016</v>
      </c>
      <c r="AZ124" s="1">
        <v>1373.5</v>
      </c>
      <c r="BA124">
        <v>8.2799999999999999E-2</v>
      </c>
      <c r="BB124" s="1">
        <v>2004.79</v>
      </c>
      <c r="BC124">
        <v>0.1208</v>
      </c>
      <c r="BD124" s="1">
        <v>16597.97</v>
      </c>
      <c r="BE124" s="1">
        <v>8121.98</v>
      </c>
      <c r="BF124">
        <v>3.5796000000000001</v>
      </c>
      <c r="BG124">
        <v>0.55269999999999997</v>
      </c>
      <c r="BH124">
        <v>0.2535</v>
      </c>
      <c r="BI124">
        <v>0.14910000000000001</v>
      </c>
      <c r="BJ124">
        <v>2.9700000000000001E-2</v>
      </c>
      <c r="BK124">
        <v>1.4999999999999999E-2</v>
      </c>
    </row>
    <row r="125" spans="1:63" x14ac:dyDescent="0.25">
      <c r="A125" t="s">
        <v>126</v>
      </c>
      <c r="B125">
        <v>46433</v>
      </c>
      <c r="C125">
        <v>89.52</v>
      </c>
      <c r="D125">
        <v>13.63</v>
      </c>
      <c r="E125" s="1">
        <v>1220.21</v>
      </c>
      <c r="F125" s="1">
        <v>1207.1600000000001</v>
      </c>
      <c r="G125">
        <v>1.5E-3</v>
      </c>
      <c r="H125">
        <v>2.9999999999999997E-4</v>
      </c>
      <c r="I125">
        <v>4.8999999999999998E-3</v>
      </c>
      <c r="J125">
        <v>5.9999999999999995E-4</v>
      </c>
      <c r="K125">
        <v>1.0500000000000001E-2</v>
      </c>
      <c r="L125">
        <v>0.9677</v>
      </c>
      <c r="M125">
        <v>1.4500000000000001E-2</v>
      </c>
      <c r="N125">
        <v>0.37640000000000001</v>
      </c>
      <c r="O125">
        <v>1.5E-3</v>
      </c>
      <c r="P125">
        <v>0.14660000000000001</v>
      </c>
      <c r="Q125" s="1">
        <v>57400.59</v>
      </c>
      <c r="R125">
        <v>0.189</v>
      </c>
      <c r="S125">
        <v>0.1898</v>
      </c>
      <c r="T125">
        <v>0.62119999999999997</v>
      </c>
      <c r="U125">
        <v>10.71</v>
      </c>
      <c r="V125" s="1">
        <v>78942.94</v>
      </c>
      <c r="W125">
        <v>108.82</v>
      </c>
      <c r="X125" s="1">
        <v>190164.99</v>
      </c>
      <c r="Y125">
        <v>0.68679999999999997</v>
      </c>
      <c r="Z125">
        <v>8.7999999999999995E-2</v>
      </c>
      <c r="AA125">
        <v>0.22520000000000001</v>
      </c>
      <c r="AB125">
        <v>0.31319999999999998</v>
      </c>
      <c r="AC125">
        <v>190.16</v>
      </c>
      <c r="AD125" s="1">
        <v>5147.8100000000004</v>
      </c>
      <c r="AE125">
        <v>478.77</v>
      </c>
      <c r="AF125" s="1">
        <v>149582.70000000001</v>
      </c>
      <c r="AG125" t="s">
        <v>3</v>
      </c>
      <c r="AH125" s="1">
        <v>36191</v>
      </c>
      <c r="AI125" s="1">
        <v>56652.81</v>
      </c>
      <c r="AJ125">
        <v>36.72</v>
      </c>
      <c r="AK125">
        <v>23.99</v>
      </c>
      <c r="AL125">
        <v>26.36</v>
      </c>
      <c r="AM125">
        <v>4.5999999999999996</v>
      </c>
      <c r="AN125" s="1">
        <v>1521.54</v>
      </c>
      <c r="AO125">
        <v>1.0561</v>
      </c>
      <c r="AP125" s="1">
        <v>1644.31</v>
      </c>
      <c r="AQ125" s="1">
        <v>2392.13</v>
      </c>
      <c r="AR125" s="1">
        <v>7204.22</v>
      </c>
      <c r="AS125">
        <v>660.73</v>
      </c>
      <c r="AT125">
        <v>373.77</v>
      </c>
      <c r="AU125" s="1">
        <v>12275.17</v>
      </c>
      <c r="AV125" s="1">
        <v>7207.9</v>
      </c>
      <c r="AW125">
        <v>0.47660000000000002</v>
      </c>
      <c r="AX125" s="1">
        <v>4833.3599999999997</v>
      </c>
      <c r="AY125">
        <v>0.3196</v>
      </c>
      <c r="AZ125" s="1">
        <v>1648.41</v>
      </c>
      <c r="BA125">
        <v>0.109</v>
      </c>
      <c r="BB125" s="1">
        <v>1433.89</v>
      </c>
      <c r="BC125">
        <v>9.4799999999999995E-2</v>
      </c>
      <c r="BD125" s="1">
        <v>15123.56</v>
      </c>
      <c r="BE125" s="1">
        <v>6581.53</v>
      </c>
      <c r="BF125">
        <v>1.8013999999999999</v>
      </c>
      <c r="BG125">
        <v>0.54279999999999995</v>
      </c>
      <c r="BH125">
        <v>0.23899999999999999</v>
      </c>
      <c r="BI125">
        <v>0.1638</v>
      </c>
      <c r="BJ125">
        <v>3.5400000000000001E-2</v>
      </c>
      <c r="BK125">
        <v>1.9E-2</v>
      </c>
    </row>
    <row r="126" spans="1:63" x14ac:dyDescent="0.25">
      <c r="A126" t="s">
        <v>127</v>
      </c>
      <c r="B126">
        <v>49429</v>
      </c>
      <c r="C126">
        <v>101</v>
      </c>
      <c r="D126">
        <v>9.58</v>
      </c>
      <c r="E126">
        <v>967.22</v>
      </c>
      <c r="F126">
        <v>957.17</v>
      </c>
      <c r="G126">
        <v>1.1999999999999999E-3</v>
      </c>
      <c r="H126">
        <v>2.9999999999999997E-4</v>
      </c>
      <c r="I126">
        <v>4.4999999999999997E-3</v>
      </c>
      <c r="J126">
        <v>8.9999999999999998E-4</v>
      </c>
      <c r="K126">
        <v>1.3899999999999999E-2</v>
      </c>
      <c r="L126">
        <v>0.96</v>
      </c>
      <c r="M126">
        <v>1.9199999999999998E-2</v>
      </c>
      <c r="N126">
        <v>0.33729999999999999</v>
      </c>
      <c r="O126">
        <v>1.4E-3</v>
      </c>
      <c r="P126">
        <v>0.14699999999999999</v>
      </c>
      <c r="Q126" s="1">
        <v>58820.67</v>
      </c>
      <c r="R126">
        <v>0.16950000000000001</v>
      </c>
      <c r="S126">
        <v>0.20419999999999999</v>
      </c>
      <c r="T126">
        <v>0.62629999999999997</v>
      </c>
      <c r="U126">
        <v>9.14</v>
      </c>
      <c r="V126" s="1">
        <v>73130.929999999993</v>
      </c>
      <c r="W126">
        <v>101.22</v>
      </c>
      <c r="X126" s="1">
        <v>222365.49</v>
      </c>
      <c r="Y126">
        <v>0.6603</v>
      </c>
      <c r="Z126">
        <v>8.2900000000000001E-2</v>
      </c>
      <c r="AA126">
        <v>0.25679999999999997</v>
      </c>
      <c r="AB126">
        <v>0.3397</v>
      </c>
      <c r="AC126">
        <v>222.37</v>
      </c>
      <c r="AD126" s="1">
        <v>6395.07</v>
      </c>
      <c r="AE126">
        <v>531.46</v>
      </c>
      <c r="AF126" s="1">
        <v>173048.56</v>
      </c>
      <c r="AG126" t="s">
        <v>3</v>
      </c>
      <c r="AH126" s="1">
        <v>34868</v>
      </c>
      <c r="AI126" s="1">
        <v>55840.15</v>
      </c>
      <c r="AJ126">
        <v>37.68</v>
      </c>
      <c r="AK126">
        <v>24.87</v>
      </c>
      <c r="AL126">
        <v>27.12</v>
      </c>
      <c r="AM126">
        <v>4.25</v>
      </c>
      <c r="AN126" s="1">
        <v>1627</v>
      </c>
      <c r="AO126">
        <v>1.2958000000000001</v>
      </c>
      <c r="AP126" s="1">
        <v>1707.9</v>
      </c>
      <c r="AQ126" s="1">
        <v>2434.11</v>
      </c>
      <c r="AR126" s="1">
        <v>7503.39</v>
      </c>
      <c r="AS126">
        <v>764.92</v>
      </c>
      <c r="AT126">
        <v>392.65</v>
      </c>
      <c r="AU126" s="1">
        <v>12802.97</v>
      </c>
      <c r="AV126" s="1">
        <v>7217.04</v>
      </c>
      <c r="AW126">
        <v>0.44650000000000001</v>
      </c>
      <c r="AX126" s="1">
        <v>5875.09</v>
      </c>
      <c r="AY126">
        <v>0.36349999999999999</v>
      </c>
      <c r="AZ126" s="1">
        <v>1746.04</v>
      </c>
      <c r="BA126">
        <v>0.108</v>
      </c>
      <c r="BB126" s="1">
        <v>1324.09</v>
      </c>
      <c r="BC126">
        <v>8.1900000000000001E-2</v>
      </c>
      <c r="BD126" s="1">
        <v>16162.26</v>
      </c>
      <c r="BE126" s="1">
        <v>6383.22</v>
      </c>
      <c r="BF126">
        <v>1.8391999999999999</v>
      </c>
      <c r="BG126">
        <v>0.54369999999999996</v>
      </c>
      <c r="BH126">
        <v>0.247</v>
      </c>
      <c r="BI126">
        <v>0.15049999999999999</v>
      </c>
      <c r="BJ126">
        <v>3.5400000000000001E-2</v>
      </c>
      <c r="BK126">
        <v>2.3400000000000001E-2</v>
      </c>
    </row>
    <row r="127" spans="1:63" x14ac:dyDescent="0.25">
      <c r="A127" t="s">
        <v>128</v>
      </c>
      <c r="B127">
        <v>50351</v>
      </c>
      <c r="C127">
        <v>114.24</v>
      </c>
      <c r="D127">
        <v>7.55</v>
      </c>
      <c r="E127">
        <v>861.93</v>
      </c>
      <c r="F127">
        <v>831.08</v>
      </c>
      <c r="G127">
        <v>2E-3</v>
      </c>
      <c r="H127">
        <v>1.6000000000000001E-3</v>
      </c>
      <c r="I127">
        <v>6.8999999999999999E-3</v>
      </c>
      <c r="J127">
        <v>8.9999999999999998E-4</v>
      </c>
      <c r="K127">
        <v>4.02E-2</v>
      </c>
      <c r="L127">
        <v>0.92130000000000001</v>
      </c>
      <c r="M127">
        <v>2.7199999999999998E-2</v>
      </c>
      <c r="N127">
        <v>0.30830000000000002</v>
      </c>
      <c r="O127">
        <v>3.2000000000000002E-3</v>
      </c>
      <c r="P127">
        <v>0.1527</v>
      </c>
      <c r="Q127" s="1">
        <v>58960.87</v>
      </c>
      <c r="R127">
        <v>0.19900000000000001</v>
      </c>
      <c r="S127">
        <v>0.19520000000000001</v>
      </c>
      <c r="T127">
        <v>0.60589999999999999</v>
      </c>
      <c r="U127">
        <v>8.7100000000000009</v>
      </c>
      <c r="V127" s="1">
        <v>69098.02</v>
      </c>
      <c r="W127">
        <v>95.43</v>
      </c>
      <c r="X127" s="1">
        <v>202582.21</v>
      </c>
      <c r="Y127">
        <v>0.73340000000000005</v>
      </c>
      <c r="Z127">
        <v>4.4600000000000001E-2</v>
      </c>
      <c r="AA127">
        <v>0.222</v>
      </c>
      <c r="AB127">
        <v>0.2666</v>
      </c>
      <c r="AC127">
        <v>202.58</v>
      </c>
      <c r="AD127" s="1">
        <v>5746.2</v>
      </c>
      <c r="AE127">
        <v>513.57000000000005</v>
      </c>
      <c r="AF127" s="1">
        <v>180708.78</v>
      </c>
      <c r="AG127" t="s">
        <v>3</v>
      </c>
      <c r="AH127" s="1">
        <v>37060</v>
      </c>
      <c r="AI127" s="1">
        <v>57692.68</v>
      </c>
      <c r="AJ127">
        <v>37.24</v>
      </c>
      <c r="AK127">
        <v>24.44</v>
      </c>
      <c r="AL127">
        <v>28.79</v>
      </c>
      <c r="AM127">
        <v>4.4400000000000004</v>
      </c>
      <c r="AN127" s="1">
        <v>1721.79</v>
      </c>
      <c r="AO127">
        <v>1.4644999999999999</v>
      </c>
      <c r="AP127" s="1">
        <v>1880.48</v>
      </c>
      <c r="AQ127" s="1">
        <v>2478.4899999999998</v>
      </c>
      <c r="AR127" s="1">
        <v>7680.55</v>
      </c>
      <c r="AS127">
        <v>675.75</v>
      </c>
      <c r="AT127">
        <v>376.31</v>
      </c>
      <c r="AU127" s="1">
        <v>13091.58</v>
      </c>
      <c r="AV127" s="1">
        <v>7190.3</v>
      </c>
      <c r="AW127">
        <v>0.43809999999999999</v>
      </c>
      <c r="AX127" s="1">
        <v>6382.51</v>
      </c>
      <c r="AY127">
        <v>0.38890000000000002</v>
      </c>
      <c r="AZ127" s="1">
        <v>1644.77</v>
      </c>
      <c r="BA127">
        <v>0.1002</v>
      </c>
      <c r="BB127" s="1">
        <v>1193.82</v>
      </c>
      <c r="BC127">
        <v>7.2700000000000001E-2</v>
      </c>
      <c r="BD127" s="1">
        <v>16411.400000000001</v>
      </c>
      <c r="BE127" s="1">
        <v>5575.73</v>
      </c>
      <c r="BF127">
        <v>1.6818</v>
      </c>
      <c r="BG127">
        <v>0.52939999999999998</v>
      </c>
      <c r="BH127">
        <v>0.23930000000000001</v>
      </c>
      <c r="BI127">
        <v>0.17130000000000001</v>
      </c>
      <c r="BJ127">
        <v>3.44E-2</v>
      </c>
      <c r="BK127">
        <v>2.5600000000000001E-2</v>
      </c>
    </row>
    <row r="128" spans="1:63" x14ac:dyDescent="0.25">
      <c r="A128" t="s">
        <v>129</v>
      </c>
      <c r="B128">
        <v>49189</v>
      </c>
      <c r="C128">
        <v>93.81</v>
      </c>
      <c r="D128">
        <v>16.25</v>
      </c>
      <c r="E128" s="1">
        <v>1524.36</v>
      </c>
      <c r="F128" s="1">
        <v>1478.64</v>
      </c>
      <c r="G128">
        <v>3.0999999999999999E-3</v>
      </c>
      <c r="H128">
        <v>5.0000000000000001E-4</v>
      </c>
      <c r="I128">
        <v>6.7999999999999996E-3</v>
      </c>
      <c r="J128">
        <v>1E-3</v>
      </c>
      <c r="K128">
        <v>2.3300000000000001E-2</v>
      </c>
      <c r="L128">
        <v>0.9405</v>
      </c>
      <c r="M128">
        <v>2.4799999999999999E-2</v>
      </c>
      <c r="N128">
        <v>0.29509999999999997</v>
      </c>
      <c r="O128">
        <v>2.5000000000000001E-3</v>
      </c>
      <c r="P128">
        <v>0.1401</v>
      </c>
      <c r="Q128" s="1">
        <v>58769.63</v>
      </c>
      <c r="R128">
        <v>0.1923</v>
      </c>
      <c r="S128">
        <v>0.20369999999999999</v>
      </c>
      <c r="T128">
        <v>0.60409999999999997</v>
      </c>
      <c r="U128">
        <v>12.95</v>
      </c>
      <c r="V128" s="1">
        <v>76339.02</v>
      </c>
      <c r="W128">
        <v>113.03</v>
      </c>
      <c r="X128" s="1">
        <v>195414.37</v>
      </c>
      <c r="Y128">
        <v>0.79500000000000004</v>
      </c>
      <c r="Z128">
        <v>8.43E-2</v>
      </c>
      <c r="AA128">
        <v>0.1207</v>
      </c>
      <c r="AB128">
        <v>0.20499999999999999</v>
      </c>
      <c r="AC128">
        <v>195.41</v>
      </c>
      <c r="AD128" s="1">
        <v>5501.53</v>
      </c>
      <c r="AE128">
        <v>575.20000000000005</v>
      </c>
      <c r="AF128" s="1">
        <v>173016.26</v>
      </c>
      <c r="AG128" t="s">
        <v>3</v>
      </c>
      <c r="AH128" s="1">
        <v>38157</v>
      </c>
      <c r="AI128" s="1">
        <v>60476.73</v>
      </c>
      <c r="AJ128">
        <v>42.99</v>
      </c>
      <c r="AK128">
        <v>25.82</v>
      </c>
      <c r="AL128">
        <v>28.86</v>
      </c>
      <c r="AM128">
        <v>4.3</v>
      </c>
      <c r="AN128" s="1">
        <v>1401.3</v>
      </c>
      <c r="AO128">
        <v>1.0217000000000001</v>
      </c>
      <c r="AP128" s="1">
        <v>1539.58</v>
      </c>
      <c r="AQ128" s="1">
        <v>2284.5100000000002</v>
      </c>
      <c r="AR128" s="1">
        <v>6912.06</v>
      </c>
      <c r="AS128">
        <v>696.41</v>
      </c>
      <c r="AT128">
        <v>351.39</v>
      </c>
      <c r="AU128" s="1">
        <v>11783.95</v>
      </c>
      <c r="AV128" s="1">
        <v>6251.06</v>
      </c>
      <c r="AW128">
        <v>0.44140000000000001</v>
      </c>
      <c r="AX128" s="1">
        <v>5417.88</v>
      </c>
      <c r="AY128">
        <v>0.3826</v>
      </c>
      <c r="AZ128" s="1">
        <v>1396.75</v>
      </c>
      <c r="BA128">
        <v>9.8599999999999993E-2</v>
      </c>
      <c r="BB128" s="1">
        <v>1095.2</v>
      </c>
      <c r="BC128">
        <v>7.7299999999999994E-2</v>
      </c>
      <c r="BD128" s="1">
        <v>14160.89</v>
      </c>
      <c r="BE128" s="1">
        <v>5285.97</v>
      </c>
      <c r="BF128">
        <v>1.2483</v>
      </c>
      <c r="BG128">
        <v>0.55289999999999995</v>
      </c>
      <c r="BH128">
        <v>0.24310000000000001</v>
      </c>
      <c r="BI128">
        <v>0.1537</v>
      </c>
      <c r="BJ128">
        <v>3.3500000000000002E-2</v>
      </c>
      <c r="BK128">
        <v>1.6899999999999998E-2</v>
      </c>
    </row>
    <row r="129" spans="1:63" x14ac:dyDescent="0.25">
      <c r="A129" t="s">
        <v>130</v>
      </c>
      <c r="B129">
        <v>45351</v>
      </c>
      <c r="C129">
        <v>89.14</v>
      </c>
      <c r="D129">
        <v>13.66</v>
      </c>
      <c r="E129" s="1">
        <v>1217.3499999999999</v>
      </c>
      <c r="F129" s="1">
        <v>1168.26</v>
      </c>
      <c r="G129">
        <v>1.9E-3</v>
      </c>
      <c r="H129">
        <v>2.0000000000000001E-4</v>
      </c>
      <c r="I129">
        <v>7.3000000000000001E-3</v>
      </c>
      <c r="J129">
        <v>8.0000000000000004E-4</v>
      </c>
      <c r="K129">
        <v>1.2E-2</v>
      </c>
      <c r="L129">
        <v>0.95069999999999999</v>
      </c>
      <c r="M129">
        <v>2.7099999999999999E-2</v>
      </c>
      <c r="N129">
        <v>0.94240000000000002</v>
      </c>
      <c r="O129">
        <v>5.0000000000000001E-4</v>
      </c>
      <c r="P129">
        <v>0.17849999999999999</v>
      </c>
      <c r="Q129" s="1">
        <v>58267.43</v>
      </c>
      <c r="R129">
        <v>0.18010000000000001</v>
      </c>
      <c r="S129">
        <v>0.18110000000000001</v>
      </c>
      <c r="T129">
        <v>0.63880000000000003</v>
      </c>
      <c r="U129">
        <v>10.71</v>
      </c>
      <c r="V129" s="1">
        <v>79928.56</v>
      </c>
      <c r="W129">
        <v>108.89</v>
      </c>
      <c r="X129" s="1">
        <v>119727.76</v>
      </c>
      <c r="Y129">
        <v>0.67820000000000003</v>
      </c>
      <c r="Z129">
        <v>0.11509999999999999</v>
      </c>
      <c r="AA129">
        <v>0.20669999999999999</v>
      </c>
      <c r="AB129">
        <v>0.32179999999999997</v>
      </c>
      <c r="AC129">
        <v>119.73</v>
      </c>
      <c r="AD129" s="1">
        <v>2863.12</v>
      </c>
      <c r="AE129">
        <v>296.47000000000003</v>
      </c>
      <c r="AF129" s="1">
        <v>97594.45</v>
      </c>
      <c r="AG129" t="s">
        <v>3</v>
      </c>
      <c r="AH129" s="1">
        <v>31775</v>
      </c>
      <c r="AI129" s="1">
        <v>46323.839999999997</v>
      </c>
      <c r="AJ129">
        <v>28.77</v>
      </c>
      <c r="AK129">
        <v>22.34</v>
      </c>
      <c r="AL129">
        <v>23.53</v>
      </c>
      <c r="AM129">
        <v>3.53</v>
      </c>
      <c r="AN129">
        <v>0</v>
      </c>
      <c r="AO129">
        <v>0.76480000000000004</v>
      </c>
      <c r="AP129" s="1">
        <v>1617.04</v>
      </c>
      <c r="AQ129" s="1">
        <v>2720.45</v>
      </c>
      <c r="AR129" s="1">
        <v>8343.19</v>
      </c>
      <c r="AS129">
        <v>750.78</v>
      </c>
      <c r="AT129">
        <v>404.21</v>
      </c>
      <c r="AU129" s="1">
        <v>13835.67</v>
      </c>
      <c r="AV129" s="1">
        <v>10749.92</v>
      </c>
      <c r="AW129">
        <v>0.64929999999999999</v>
      </c>
      <c r="AX129" s="1">
        <v>2445.3200000000002</v>
      </c>
      <c r="AY129">
        <v>0.1477</v>
      </c>
      <c r="AZ129" s="1">
        <v>1381.27</v>
      </c>
      <c r="BA129">
        <v>8.3400000000000002E-2</v>
      </c>
      <c r="BB129" s="1">
        <v>1980.63</v>
      </c>
      <c r="BC129">
        <v>0.1196</v>
      </c>
      <c r="BD129" s="1">
        <v>16557.14</v>
      </c>
      <c r="BE129" s="1">
        <v>9578.1200000000008</v>
      </c>
      <c r="BF129">
        <v>4.2571000000000003</v>
      </c>
      <c r="BG129">
        <v>0.53600000000000003</v>
      </c>
      <c r="BH129">
        <v>0.25580000000000003</v>
      </c>
      <c r="BI129">
        <v>0.14660000000000001</v>
      </c>
      <c r="BJ129">
        <v>3.5999999999999997E-2</v>
      </c>
      <c r="BK129">
        <v>2.5600000000000001E-2</v>
      </c>
    </row>
    <row r="130" spans="1:63" x14ac:dyDescent="0.25">
      <c r="A130" t="s">
        <v>131</v>
      </c>
      <c r="B130">
        <v>43836</v>
      </c>
      <c r="C130">
        <v>22.62</v>
      </c>
      <c r="D130">
        <v>225.04</v>
      </c>
      <c r="E130" s="1">
        <v>5090.12</v>
      </c>
      <c r="F130" s="1">
        <v>4759.0200000000004</v>
      </c>
      <c r="G130">
        <v>2.52E-2</v>
      </c>
      <c r="H130">
        <v>8.9999999999999998E-4</v>
      </c>
      <c r="I130">
        <v>9.0399999999999994E-2</v>
      </c>
      <c r="J130">
        <v>1.1999999999999999E-3</v>
      </c>
      <c r="K130">
        <v>6.7599999999999993E-2</v>
      </c>
      <c r="L130">
        <v>0.7419</v>
      </c>
      <c r="M130">
        <v>7.2900000000000006E-2</v>
      </c>
      <c r="N130">
        <v>0.37669999999999998</v>
      </c>
      <c r="O130">
        <v>2.6499999999999999E-2</v>
      </c>
      <c r="P130">
        <v>0.15939999999999999</v>
      </c>
      <c r="Q130" s="1">
        <v>72769.11</v>
      </c>
      <c r="R130">
        <v>0.14299999999999999</v>
      </c>
      <c r="S130">
        <v>0.19359999999999999</v>
      </c>
      <c r="T130">
        <v>0.66339999999999999</v>
      </c>
      <c r="U130">
        <v>32.380000000000003</v>
      </c>
      <c r="V130" s="1">
        <v>96940.54</v>
      </c>
      <c r="W130">
        <v>154.96</v>
      </c>
      <c r="X130" s="1">
        <v>198915.02</v>
      </c>
      <c r="Y130">
        <v>0.72499999999999998</v>
      </c>
      <c r="Z130">
        <v>0.23139999999999999</v>
      </c>
      <c r="AA130">
        <v>4.3700000000000003E-2</v>
      </c>
      <c r="AB130">
        <v>0.27500000000000002</v>
      </c>
      <c r="AC130">
        <v>198.92</v>
      </c>
      <c r="AD130" s="1">
        <v>8596.42</v>
      </c>
      <c r="AE130">
        <v>903.53</v>
      </c>
      <c r="AF130" s="1">
        <v>180843.8</v>
      </c>
      <c r="AG130" t="s">
        <v>3</v>
      </c>
      <c r="AH130" s="1">
        <v>37589</v>
      </c>
      <c r="AI130" s="1">
        <v>60132.46</v>
      </c>
      <c r="AJ130">
        <v>70.63</v>
      </c>
      <c r="AK130">
        <v>39.74</v>
      </c>
      <c r="AL130">
        <v>47.05</v>
      </c>
      <c r="AM130">
        <v>4.8600000000000003</v>
      </c>
      <c r="AN130" s="1">
        <v>2644.78</v>
      </c>
      <c r="AO130">
        <v>0.99270000000000003</v>
      </c>
      <c r="AP130" s="1">
        <v>1686.47</v>
      </c>
      <c r="AQ130" s="1">
        <v>2009.33</v>
      </c>
      <c r="AR130" s="1">
        <v>8357.76</v>
      </c>
      <c r="AS130">
        <v>992.28</v>
      </c>
      <c r="AT130">
        <v>387.43</v>
      </c>
      <c r="AU130" s="1">
        <v>13433.27</v>
      </c>
      <c r="AV130" s="1">
        <v>4833.4399999999996</v>
      </c>
      <c r="AW130">
        <v>0.31890000000000002</v>
      </c>
      <c r="AX130" s="1">
        <v>8015.51</v>
      </c>
      <c r="AY130">
        <v>0.52890000000000004</v>
      </c>
      <c r="AZ130" s="1">
        <v>1037.8599999999999</v>
      </c>
      <c r="BA130">
        <v>6.8500000000000005E-2</v>
      </c>
      <c r="BB130" s="1">
        <v>1268.0999999999999</v>
      </c>
      <c r="BC130">
        <v>8.3699999999999997E-2</v>
      </c>
      <c r="BD130" s="1">
        <v>15154.9</v>
      </c>
      <c r="BE130" s="1">
        <v>2820.4</v>
      </c>
      <c r="BF130">
        <v>0.51280000000000003</v>
      </c>
      <c r="BG130">
        <v>0.59470000000000001</v>
      </c>
      <c r="BH130">
        <v>0.24340000000000001</v>
      </c>
      <c r="BI130">
        <v>0.1186</v>
      </c>
      <c r="BJ130">
        <v>2.6700000000000002E-2</v>
      </c>
      <c r="BK130">
        <v>1.66E-2</v>
      </c>
    </row>
    <row r="131" spans="1:63" x14ac:dyDescent="0.25">
      <c r="A131" t="s">
        <v>132</v>
      </c>
      <c r="B131">
        <v>46557</v>
      </c>
      <c r="C131">
        <v>33.19</v>
      </c>
      <c r="D131">
        <v>51.09</v>
      </c>
      <c r="E131" s="1">
        <v>1695.71</v>
      </c>
      <c r="F131" s="1">
        <v>1637.54</v>
      </c>
      <c r="G131">
        <v>1.43E-2</v>
      </c>
      <c r="H131">
        <v>8.9999999999999998E-4</v>
      </c>
      <c r="I131">
        <v>3.3700000000000001E-2</v>
      </c>
      <c r="J131">
        <v>8.9999999999999998E-4</v>
      </c>
      <c r="K131">
        <v>5.16E-2</v>
      </c>
      <c r="L131">
        <v>0.85299999999999998</v>
      </c>
      <c r="M131">
        <v>4.5499999999999999E-2</v>
      </c>
      <c r="N131">
        <v>0.26900000000000002</v>
      </c>
      <c r="O131">
        <v>8.9999999999999993E-3</v>
      </c>
      <c r="P131">
        <v>0.126</v>
      </c>
      <c r="Q131" s="1">
        <v>64376.98</v>
      </c>
      <c r="R131">
        <v>0.16089999999999999</v>
      </c>
      <c r="S131">
        <v>0.19520000000000001</v>
      </c>
      <c r="T131">
        <v>0.64380000000000004</v>
      </c>
      <c r="U131">
        <v>12.43</v>
      </c>
      <c r="V131" s="1">
        <v>82873.88</v>
      </c>
      <c r="W131">
        <v>132.71</v>
      </c>
      <c r="X131" s="1">
        <v>215689.96</v>
      </c>
      <c r="Y131">
        <v>0.69510000000000005</v>
      </c>
      <c r="Z131">
        <v>0.22450000000000001</v>
      </c>
      <c r="AA131">
        <v>8.0399999999999999E-2</v>
      </c>
      <c r="AB131">
        <v>0.3049</v>
      </c>
      <c r="AC131">
        <v>215.69</v>
      </c>
      <c r="AD131" s="1">
        <v>7824.04</v>
      </c>
      <c r="AE131">
        <v>699.8</v>
      </c>
      <c r="AF131" s="1">
        <v>203932.85</v>
      </c>
      <c r="AG131" t="s">
        <v>3</v>
      </c>
      <c r="AH131" s="1">
        <v>39039</v>
      </c>
      <c r="AI131" s="1">
        <v>69556.789999999994</v>
      </c>
      <c r="AJ131">
        <v>52.86</v>
      </c>
      <c r="AK131">
        <v>31.74</v>
      </c>
      <c r="AL131">
        <v>38.54</v>
      </c>
      <c r="AM131">
        <v>4.67</v>
      </c>
      <c r="AN131" s="1">
        <v>2321.2399999999998</v>
      </c>
      <c r="AO131">
        <v>0.87429999999999997</v>
      </c>
      <c r="AP131" s="1">
        <v>1604.17</v>
      </c>
      <c r="AQ131" s="1">
        <v>2077.7199999999998</v>
      </c>
      <c r="AR131" s="1">
        <v>7143.84</v>
      </c>
      <c r="AS131">
        <v>709.08</v>
      </c>
      <c r="AT131">
        <v>390.71</v>
      </c>
      <c r="AU131" s="1">
        <v>11925.51</v>
      </c>
      <c r="AV131" s="1">
        <v>4659.82</v>
      </c>
      <c r="AW131">
        <v>0.32779999999999998</v>
      </c>
      <c r="AX131" s="1">
        <v>7324.43</v>
      </c>
      <c r="AY131">
        <v>0.51529999999999998</v>
      </c>
      <c r="AZ131" s="1">
        <v>1170.08</v>
      </c>
      <c r="BA131">
        <v>8.2299999999999998E-2</v>
      </c>
      <c r="BB131" s="1">
        <v>1059.6500000000001</v>
      </c>
      <c r="BC131">
        <v>7.4499999999999997E-2</v>
      </c>
      <c r="BD131" s="1">
        <v>14213.98</v>
      </c>
      <c r="BE131" s="1">
        <v>2939</v>
      </c>
      <c r="BF131">
        <v>0.5141</v>
      </c>
      <c r="BG131">
        <v>0.55810000000000004</v>
      </c>
      <c r="BH131">
        <v>0.22800000000000001</v>
      </c>
      <c r="BI131">
        <v>0.16439999999999999</v>
      </c>
      <c r="BJ131">
        <v>3.2899999999999999E-2</v>
      </c>
      <c r="BK131">
        <v>1.6500000000000001E-2</v>
      </c>
    </row>
    <row r="132" spans="1:63" x14ac:dyDescent="0.25">
      <c r="A132" t="s">
        <v>133</v>
      </c>
      <c r="B132">
        <v>50542</v>
      </c>
      <c r="C132">
        <v>63.52</v>
      </c>
      <c r="D132">
        <v>18.309999999999999</v>
      </c>
      <c r="E132" s="1">
        <v>1163.1500000000001</v>
      </c>
      <c r="F132" s="1">
        <v>1117.8800000000001</v>
      </c>
      <c r="G132">
        <v>4.4999999999999997E-3</v>
      </c>
      <c r="H132">
        <v>5.9999999999999995E-4</v>
      </c>
      <c r="I132">
        <v>9.4999999999999998E-3</v>
      </c>
      <c r="J132">
        <v>1.1000000000000001E-3</v>
      </c>
      <c r="K132">
        <v>4.3999999999999997E-2</v>
      </c>
      <c r="L132">
        <v>0.90900000000000003</v>
      </c>
      <c r="M132">
        <v>3.1399999999999997E-2</v>
      </c>
      <c r="N132">
        <v>0.27589999999999998</v>
      </c>
      <c r="O132">
        <v>6.7000000000000002E-3</v>
      </c>
      <c r="P132">
        <v>0.1386</v>
      </c>
      <c r="Q132" s="1">
        <v>60631.94</v>
      </c>
      <c r="R132">
        <v>0.16270000000000001</v>
      </c>
      <c r="S132">
        <v>0.1933</v>
      </c>
      <c r="T132">
        <v>0.64400000000000002</v>
      </c>
      <c r="U132">
        <v>10.1</v>
      </c>
      <c r="V132" s="1">
        <v>77269.350000000006</v>
      </c>
      <c r="W132">
        <v>110.36</v>
      </c>
      <c r="X132" s="1">
        <v>231385.87</v>
      </c>
      <c r="Y132">
        <v>0.68320000000000003</v>
      </c>
      <c r="Z132">
        <v>0.12230000000000001</v>
      </c>
      <c r="AA132">
        <v>0.19450000000000001</v>
      </c>
      <c r="AB132">
        <v>0.31680000000000003</v>
      </c>
      <c r="AC132">
        <v>231.39</v>
      </c>
      <c r="AD132" s="1">
        <v>7152.89</v>
      </c>
      <c r="AE132">
        <v>601.58000000000004</v>
      </c>
      <c r="AF132" s="1">
        <v>185948.42</v>
      </c>
      <c r="AG132" t="s">
        <v>3</v>
      </c>
      <c r="AH132" s="1">
        <v>35958</v>
      </c>
      <c r="AI132" s="1">
        <v>60547.38</v>
      </c>
      <c r="AJ132">
        <v>47.67</v>
      </c>
      <c r="AK132">
        <v>26.01</v>
      </c>
      <c r="AL132">
        <v>30.98</v>
      </c>
      <c r="AM132">
        <v>4.5</v>
      </c>
      <c r="AN132" s="1">
        <v>1468.57</v>
      </c>
      <c r="AO132">
        <v>1.1294</v>
      </c>
      <c r="AP132" s="1">
        <v>1661.99</v>
      </c>
      <c r="AQ132" s="1">
        <v>2016.21</v>
      </c>
      <c r="AR132" s="1">
        <v>7295.49</v>
      </c>
      <c r="AS132">
        <v>733.95</v>
      </c>
      <c r="AT132">
        <v>445.8</v>
      </c>
      <c r="AU132" s="1">
        <v>12153.44</v>
      </c>
      <c r="AV132" s="1">
        <v>5599.17</v>
      </c>
      <c r="AW132">
        <v>0.37690000000000001</v>
      </c>
      <c r="AX132" s="1">
        <v>6504.48</v>
      </c>
      <c r="AY132">
        <v>0.43780000000000002</v>
      </c>
      <c r="AZ132" s="1">
        <v>1569.82</v>
      </c>
      <c r="BA132">
        <v>0.1057</v>
      </c>
      <c r="BB132" s="1">
        <v>1182.04</v>
      </c>
      <c r="BC132">
        <v>7.9600000000000004E-2</v>
      </c>
      <c r="BD132" s="1">
        <v>14855.51</v>
      </c>
      <c r="BE132" s="1">
        <v>4499.5</v>
      </c>
      <c r="BF132">
        <v>1.0485</v>
      </c>
      <c r="BG132">
        <v>0.5504</v>
      </c>
      <c r="BH132">
        <v>0.2301</v>
      </c>
      <c r="BI132">
        <v>0.16600000000000001</v>
      </c>
      <c r="BJ132">
        <v>3.4200000000000001E-2</v>
      </c>
      <c r="BK132">
        <v>1.9300000000000001E-2</v>
      </c>
    </row>
    <row r="133" spans="1:63" x14ac:dyDescent="0.25">
      <c r="A133" t="s">
        <v>134</v>
      </c>
      <c r="B133">
        <v>48934</v>
      </c>
      <c r="C133">
        <v>38.76</v>
      </c>
      <c r="D133">
        <v>25.01</v>
      </c>
      <c r="E133">
        <v>969.34</v>
      </c>
      <c r="F133">
        <v>930.27</v>
      </c>
      <c r="G133">
        <v>5.4999999999999997E-3</v>
      </c>
      <c r="H133">
        <v>8.0000000000000004E-4</v>
      </c>
      <c r="I133">
        <v>8.9999999999999993E-3</v>
      </c>
      <c r="J133">
        <v>1.1999999999999999E-3</v>
      </c>
      <c r="K133">
        <v>2.8799999999999999E-2</v>
      </c>
      <c r="L133">
        <v>0.9264</v>
      </c>
      <c r="M133">
        <v>2.8400000000000002E-2</v>
      </c>
      <c r="N133">
        <v>0.307</v>
      </c>
      <c r="O133">
        <v>6.7000000000000002E-3</v>
      </c>
      <c r="P133">
        <v>0.13650000000000001</v>
      </c>
      <c r="Q133" s="1">
        <v>59599.24</v>
      </c>
      <c r="R133">
        <v>0.1794</v>
      </c>
      <c r="S133">
        <v>0.24030000000000001</v>
      </c>
      <c r="T133">
        <v>0.58040000000000003</v>
      </c>
      <c r="U133">
        <v>8.43</v>
      </c>
      <c r="V133" s="1">
        <v>79767.399999999994</v>
      </c>
      <c r="W133">
        <v>110.79</v>
      </c>
      <c r="X133" s="1">
        <v>216054.58</v>
      </c>
      <c r="Y133">
        <v>0.80649999999999999</v>
      </c>
      <c r="Z133">
        <v>0.1142</v>
      </c>
      <c r="AA133">
        <v>7.9299999999999995E-2</v>
      </c>
      <c r="AB133">
        <v>0.19350000000000001</v>
      </c>
      <c r="AC133">
        <v>216.05</v>
      </c>
      <c r="AD133" s="1">
        <v>5941.4</v>
      </c>
      <c r="AE133">
        <v>652.71</v>
      </c>
      <c r="AF133" s="1">
        <v>207405.85</v>
      </c>
      <c r="AG133" t="s">
        <v>3</v>
      </c>
      <c r="AH133" s="1">
        <v>36137</v>
      </c>
      <c r="AI133" s="1">
        <v>58530.38</v>
      </c>
      <c r="AJ133">
        <v>44.47</v>
      </c>
      <c r="AK133">
        <v>25.73</v>
      </c>
      <c r="AL133">
        <v>29.45</v>
      </c>
      <c r="AM133">
        <v>4.55</v>
      </c>
      <c r="AN133" s="1">
        <v>2095.69</v>
      </c>
      <c r="AO133">
        <v>1.2544</v>
      </c>
      <c r="AP133" s="1">
        <v>1738.48</v>
      </c>
      <c r="AQ133" s="1">
        <v>2179.91</v>
      </c>
      <c r="AR133" s="1">
        <v>7146.33</v>
      </c>
      <c r="AS133">
        <v>704.64</v>
      </c>
      <c r="AT133">
        <v>461.98</v>
      </c>
      <c r="AU133" s="1">
        <v>12231.33</v>
      </c>
      <c r="AV133" s="1">
        <v>5902.25</v>
      </c>
      <c r="AW133">
        <v>0.40089999999999998</v>
      </c>
      <c r="AX133" s="1">
        <v>6162.21</v>
      </c>
      <c r="AY133">
        <v>0.41860000000000003</v>
      </c>
      <c r="AZ133" s="1">
        <v>1375.03</v>
      </c>
      <c r="BA133">
        <v>9.3399999999999997E-2</v>
      </c>
      <c r="BB133" s="1">
        <v>1282.56</v>
      </c>
      <c r="BC133">
        <v>8.7099999999999997E-2</v>
      </c>
      <c r="BD133" s="1">
        <v>14722.05</v>
      </c>
      <c r="BE133" s="1">
        <v>4661.4399999999996</v>
      </c>
      <c r="BF133">
        <v>1.0980000000000001</v>
      </c>
      <c r="BG133">
        <v>0.55049999999999999</v>
      </c>
      <c r="BH133">
        <v>0.2366</v>
      </c>
      <c r="BI133">
        <v>0.15989999999999999</v>
      </c>
      <c r="BJ133">
        <v>3.3099999999999997E-2</v>
      </c>
      <c r="BK133">
        <v>1.9900000000000001E-2</v>
      </c>
    </row>
    <row r="134" spans="1:63" x14ac:dyDescent="0.25">
      <c r="A134" t="s">
        <v>135</v>
      </c>
      <c r="B134">
        <v>47837</v>
      </c>
      <c r="C134">
        <v>82.81</v>
      </c>
      <c r="D134">
        <v>7.73</v>
      </c>
      <c r="E134">
        <v>640.29999999999995</v>
      </c>
      <c r="F134">
        <v>633.30999999999995</v>
      </c>
      <c r="G134">
        <v>2.8E-3</v>
      </c>
      <c r="H134">
        <v>5.9999999999999995E-4</v>
      </c>
      <c r="I134">
        <v>7.4000000000000003E-3</v>
      </c>
      <c r="J134">
        <v>1.4E-3</v>
      </c>
      <c r="K134">
        <v>6.6799999999999998E-2</v>
      </c>
      <c r="L134">
        <v>0.89239999999999997</v>
      </c>
      <c r="M134">
        <v>2.86E-2</v>
      </c>
      <c r="N134">
        <v>0.35349999999999998</v>
      </c>
      <c r="O134">
        <v>6.8999999999999999E-3</v>
      </c>
      <c r="P134">
        <v>0.15140000000000001</v>
      </c>
      <c r="Q134" s="1">
        <v>56277.88</v>
      </c>
      <c r="R134">
        <v>0.20219999999999999</v>
      </c>
      <c r="S134">
        <v>0.2238</v>
      </c>
      <c r="T134">
        <v>0.57399999999999995</v>
      </c>
      <c r="U134">
        <v>8.0500000000000007</v>
      </c>
      <c r="V134" s="1">
        <v>66116.45</v>
      </c>
      <c r="W134">
        <v>76.569999999999993</v>
      </c>
      <c r="X134" s="1">
        <v>210641.1</v>
      </c>
      <c r="Y134">
        <v>0.68420000000000003</v>
      </c>
      <c r="Z134">
        <v>5.67E-2</v>
      </c>
      <c r="AA134">
        <v>0.2591</v>
      </c>
      <c r="AB134">
        <v>0.31580000000000003</v>
      </c>
      <c r="AC134">
        <v>210.64</v>
      </c>
      <c r="AD134" s="1">
        <v>6515.05</v>
      </c>
      <c r="AE134">
        <v>566.63</v>
      </c>
      <c r="AF134" s="1">
        <v>173230.28</v>
      </c>
      <c r="AG134" t="s">
        <v>3</v>
      </c>
      <c r="AH134" s="1">
        <v>34929</v>
      </c>
      <c r="AI134" s="1">
        <v>52713.760000000002</v>
      </c>
      <c r="AJ134">
        <v>41.63</v>
      </c>
      <c r="AK134">
        <v>26.38</v>
      </c>
      <c r="AL134">
        <v>31.3</v>
      </c>
      <c r="AM134">
        <v>4.13</v>
      </c>
      <c r="AN134" s="1">
        <v>1814.44</v>
      </c>
      <c r="AO134">
        <v>1.6278999999999999</v>
      </c>
      <c r="AP134" s="1">
        <v>2145.91</v>
      </c>
      <c r="AQ134" s="1">
        <v>2509.06</v>
      </c>
      <c r="AR134" s="1">
        <v>7943.96</v>
      </c>
      <c r="AS134">
        <v>748.69</v>
      </c>
      <c r="AT134">
        <v>364.67</v>
      </c>
      <c r="AU134" s="1">
        <v>13712.29</v>
      </c>
      <c r="AV134" s="1">
        <v>7966.97</v>
      </c>
      <c r="AW134">
        <v>0.4506</v>
      </c>
      <c r="AX134" s="1">
        <v>6646.7</v>
      </c>
      <c r="AY134">
        <v>0.37590000000000001</v>
      </c>
      <c r="AZ134" s="1">
        <v>1662.38</v>
      </c>
      <c r="BA134">
        <v>9.4E-2</v>
      </c>
      <c r="BB134" s="1">
        <v>1405.71</v>
      </c>
      <c r="BC134">
        <v>7.9500000000000001E-2</v>
      </c>
      <c r="BD134" s="1">
        <v>17681.75</v>
      </c>
      <c r="BE134" s="1">
        <v>6715.78</v>
      </c>
      <c r="BF134">
        <v>2.1034000000000002</v>
      </c>
      <c r="BG134">
        <v>0.53649999999999998</v>
      </c>
      <c r="BH134">
        <v>0.2422</v>
      </c>
      <c r="BI134">
        <v>0.16250000000000001</v>
      </c>
      <c r="BJ134">
        <v>3.8199999999999998E-2</v>
      </c>
      <c r="BK134">
        <v>2.06E-2</v>
      </c>
    </row>
    <row r="135" spans="1:63" x14ac:dyDescent="0.25">
      <c r="A135" t="s">
        <v>136</v>
      </c>
      <c r="B135">
        <v>47928</v>
      </c>
      <c r="C135">
        <v>114.76</v>
      </c>
      <c r="D135">
        <v>11.09</v>
      </c>
      <c r="E135" s="1">
        <v>1272.28</v>
      </c>
      <c r="F135" s="1">
        <v>1214.5</v>
      </c>
      <c r="G135">
        <v>1.8E-3</v>
      </c>
      <c r="H135">
        <v>2.0000000000000001E-4</v>
      </c>
      <c r="I135">
        <v>5.3E-3</v>
      </c>
      <c r="J135">
        <v>6.9999999999999999E-4</v>
      </c>
      <c r="K135">
        <v>1.06E-2</v>
      </c>
      <c r="L135">
        <v>0.9597</v>
      </c>
      <c r="M135">
        <v>2.1700000000000001E-2</v>
      </c>
      <c r="N135">
        <v>0.97489999999999999</v>
      </c>
      <c r="O135">
        <v>4.0000000000000002E-4</v>
      </c>
      <c r="P135">
        <v>0.17929999999999999</v>
      </c>
      <c r="Q135" s="1">
        <v>59637.94</v>
      </c>
      <c r="R135">
        <v>0.1827</v>
      </c>
      <c r="S135">
        <v>0.17929999999999999</v>
      </c>
      <c r="T135">
        <v>0.63800000000000001</v>
      </c>
      <c r="U135">
        <v>10.52</v>
      </c>
      <c r="V135" s="1">
        <v>84840.43</v>
      </c>
      <c r="W135">
        <v>115.99</v>
      </c>
      <c r="X135" s="1">
        <v>135394.97</v>
      </c>
      <c r="Y135">
        <v>0.64980000000000004</v>
      </c>
      <c r="Z135">
        <v>9.0499999999999997E-2</v>
      </c>
      <c r="AA135">
        <v>0.25969999999999999</v>
      </c>
      <c r="AB135">
        <v>0.35020000000000001</v>
      </c>
      <c r="AC135">
        <v>135.38999999999999</v>
      </c>
      <c r="AD135" s="1">
        <v>3219.68</v>
      </c>
      <c r="AE135">
        <v>313.8</v>
      </c>
      <c r="AF135" s="1">
        <v>107447.75</v>
      </c>
      <c r="AG135" t="s">
        <v>3</v>
      </c>
      <c r="AH135" s="1">
        <v>31775</v>
      </c>
      <c r="AI135" s="1">
        <v>46632.57</v>
      </c>
      <c r="AJ135">
        <v>27.82</v>
      </c>
      <c r="AK135">
        <v>21.89</v>
      </c>
      <c r="AL135">
        <v>23.46</v>
      </c>
      <c r="AM135">
        <v>3.77</v>
      </c>
      <c r="AN135">
        <v>0</v>
      </c>
      <c r="AO135">
        <v>0.80710000000000004</v>
      </c>
      <c r="AP135" s="1">
        <v>1720.79</v>
      </c>
      <c r="AQ135" s="1">
        <v>2822.46</v>
      </c>
      <c r="AR135" s="1">
        <v>8533</v>
      </c>
      <c r="AS135">
        <v>744.29</v>
      </c>
      <c r="AT135">
        <v>451.46</v>
      </c>
      <c r="AU135" s="1">
        <v>14272</v>
      </c>
      <c r="AV135" s="1">
        <v>10724.4</v>
      </c>
      <c r="AW135">
        <v>0.63490000000000002</v>
      </c>
      <c r="AX135" s="1">
        <v>2784.34</v>
      </c>
      <c r="AY135">
        <v>0.1648</v>
      </c>
      <c r="AZ135" s="1">
        <v>1225.1300000000001</v>
      </c>
      <c r="BA135">
        <v>7.2499999999999995E-2</v>
      </c>
      <c r="BB135" s="1">
        <v>2158.6999999999998</v>
      </c>
      <c r="BC135">
        <v>0.1278</v>
      </c>
      <c r="BD135" s="1">
        <v>16892.57</v>
      </c>
      <c r="BE135" s="1">
        <v>9317.07</v>
      </c>
      <c r="BF135">
        <v>4.1521999999999997</v>
      </c>
      <c r="BG135">
        <v>0.54530000000000001</v>
      </c>
      <c r="BH135">
        <v>0.25509999999999999</v>
      </c>
      <c r="BI135">
        <v>0.1368</v>
      </c>
      <c r="BJ135">
        <v>3.5900000000000001E-2</v>
      </c>
      <c r="BK135">
        <v>2.6800000000000001E-2</v>
      </c>
    </row>
    <row r="136" spans="1:63" x14ac:dyDescent="0.25">
      <c r="A136" t="s">
        <v>137</v>
      </c>
      <c r="B136">
        <v>43844</v>
      </c>
      <c r="C136">
        <v>33.44</v>
      </c>
      <c r="D136">
        <v>276.62</v>
      </c>
      <c r="E136" s="1">
        <v>9249.4699999999993</v>
      </c>
      <c r="F136" s="1">
        <v>7919.79</v>
      </c>
      <c r="G136">
        <v>2.8000000000000001E-2</v>
      </c>
      <c r="H136">
        <v>1.1999999999999999E-3</v>
      </c>
      <c r="I136">
        <v>0.21160000000000001</v>
      </c>
      <c r="J136">
        <v>1.4E-3</v>
      </c>
      <c r="K136">
        <v>0.113</v>
      </c>
      <c r="L136">
        <v>0.56730000000000003</v>
      </c>
      <c r="M136">
        <v>7.7499999999999999E-2</v>
      </c>
      <c r="N136">
        <v>0.53959999999999997</v>
      </c>
      <c r="O136">
        <v>6.93E-2</v>
      </c>
      <c r="P136">
        <v>0.16750000000000001</v>
      </c>
      <c r="Q136" s="1">
        <v>67988.78</v>
      </c>
      <c r="R136">
        <v>0.17749999999999999</v>
      </c>
      <c r="S136">
        <v>0.2036</v>
      </c>
      <c r="T136">
        <v>0.61880000000000002</v>
      </c>
      <c r="U136">
        <v>56</v>
      </c>
      <c r="V136" s="1">
        <v>89614.34</v>
      </c>
      <c r="W136">
        <v>163.27000000000001</v>
      </c>
      <c r="X136" s="1">
        <v>147549.32999999999</v>
      </c>
      <c r="Y136">
        <v>0.69740000000000002</v>
      </c>
      <c r="Z136">
        <v>0.25090000000000001</v>
      </c>
      <c r="AA136">
        <v>5.1700000000000003E-2</v>
      </c>
      <c r="AB136">
        <v>0.30259999999999998</v>
      </c>
      <c r="AC136">
        <v>147.55000000000001</v>
      </c>
      <c r="AD136" s="1">
        <v>6019.52</v>
      </c>
      <c r="AE136">
        <v>652.89</v>
      </c>
      <c r="AF136" s="1">
        <v>138292.72</v>
      </c>
      <c r="AG136" t="s">
        <v>3</v>
      </c>
      <c r="AH136" s="1">
        <v>35846</v>
      </c>
      <c r="AI136" s="1">
        <v>51937.63</v>
      </c>
      <c r="AJ136">
        <v>65.27</v>
      </c>
      <c r="AK136">
        <v>36.24</v>
      </c>
      <c r="AL136">
        <v>45.51</v>
      </c>
      <c r="AM136">
        <v>5.05</v>
      </c>
      <c r="AN136">
        <v>781.2</v>
      </c>
      <c r="AO136">
        <v>0.94750000000000001</v>
      </c>
      <c r="AP136" s="1">
        <v>1649.95</v>
      </c>
      <c r="AQ136" s="1">
        <v>2211.73</v>
      </c>
      <c r="AR136" s="1">
        <v>7946.6</v>
      </c>
      <c r="AS136">
        <v>920.87</v>
      </c>
      <c r="AT136">
        <v>417.11</v>
      </c>
      <c r="AU136" s="1">
        <v>13146.27</v>
      </c>
      <c r="AV136" s="1">
        <v>7340.1</v>
      </c>
      <c r="AW136">
        <v>0.46289999999999998</v>
      </c>
      <c r="AX136" s="1">
        <v>6257.03</v>
      </c>
      <c r="AY136">
        <v>0.39460000000000001</v>
      </c>
      <c r="AZ136">
        <v>735.52</v>
      </c>
      <c r="BA136">
        <v>4.6399999999999997E-2</v>
      </c>
      <c r="BB136" s="1">
        <v>1524.33</v>
      </c>
      <c r="BC136">
        <v>9.6100000000000005E-2</v>
      </c>
      <c r="BD136" s="1">
        <v>15856.98</v>
      </c>
      <c r="BE136" s="1">
        <v>4298.8</v>
      </c>
      <c r="BF136">
        <v>1.2145999999999999</v>
      </c>
      <c r="BG136">
        <v>0.58340000000000003</v>
      </c>
      <c r="BH136">
        <v>0.22950000000000001</v>
      </c>
      <c r="BI136">
        <v>0.1419</v>
      </c>
      <c r="BJ136">
        <v>3.2099999999999997E-2</v>
      </c>
      <c r="BK136">
        <v>1.3100000000000001E-2</v>
      </c>
    </row>
    <row r="137" spans="1:63" x14ac:dyDescent="0.25">
      <c r="A137" t="s">
        <v>138</v>
      </c>
      <c r="B137">
        <v>43851</v>
      </c>
      <c r="C137">
        <v>12</v>
      </c>
      <c r="D137">
        <v>173.79</v>
      </c>
      <c r="E137" s="1">
        <v>2085.5</v>
      </c>
      <c r="F137" s="1">
        <v>1991.05</v>
      </c>
      <c r="G137">
        <v>2.93E-2</v>
      </c>
      <c r="H137">
        <v>1E-3</v>
      </c>
      <c r="I137">
        <v>8.8800000000000004E-2</v>
      </c>
      <c r="J137">
        <v>1E-3</v>
      </c>
      <c r="K137">
        <v>6.9699999999999998E-2</v>
      </c>
      <c r="L137">
        <v>0.74339999999999995</v>
      </c>
      <c r="M137">
        <v>6.6799999999999998E-2</v>
      </c>
      <c r="N137">
        <v>0.40110000000000001</v>
      </c>
      <c r="O137">
        <v>2.92E-2</v>
      </c>
      <c r="P137">
        <v>0.14760000000000001</v>
      </c>
      <c r="Q137" s="1">
        <v>69977.94</v>
      </c>
      <c r="R137">
        <v>0.1668</v>
      </c>
      <c r="S137">
        <v>0.2006</v>
      </c>
      <c r="T137">
        <v>0.63249999999999995</v>
      </c>
      <c r="U137">
        <v>16.52</v>
      </c>
      <c r="V137" s="1">
        <v>90641.62</v>
      </c>
      <c r="W137">
        <v>122.77</v>
      </c>
      <c r="X137" s="1">
        <v>214109.65</v>
      </c>
      <c r="Y137">
        <v>0.68130000000000002</v>
      </c>
      <c r="Z137">
        <v>0.27500000000000002</v>
      </c>
      <c r="AA137">
        <v>4.3700000000000003E-2</v>
      </c>
      <c r="AB137">
        <v>0.31869999999999998</v>
      </c>
      <c r="AC137">
        <v>214.11</v>
      </c>
      <c r="AD137" s="1">
        <v>9726.2800000000007</v>
      </c>
      <c r="AE137">
        <v>919.63</v>
      </c>
      <c r="AF137" s="1">
        <v>187444.58</v>
      </c>
      <c r="AG137" t="s">
        <v>3</v>
      </c>
      <c r="AH137" s="1">
        <v>38229</v>
      </c>
      <c r="AI137" s="1">
        <v>60208.17</v>
      </c>
      <c r="AJ137">
        <v>72.709999999999994</v>
      </c>
      <c r="AK137">
        <v>42.96</v>
      </c>
      <c r="AL137">
        <v>50.49</v>
      </c>
      <c r="AM137">
        <v>5</v>
      </c>
      <c r="AN137">
        <v>0</v>
      </c>
      <c r="AO137">
        <v>1.0474000000000001</v>
      </c>
      <c r="AP137" s="1">
        <v>1819.3</v>
      </c>
      <c r="AQ137" s="1">
        <v>1937.02</v>
      </c>
      <c r="AR137" s="1">
        <v>8016.22</v>
      </c>
      <c r="AS137">
        <v>965.28</v>
      </c>
      <c r="AT137">
        <v>368.35</v>
      </c>
      <c r="AU137" s="1">
        <v>13106.18</v>
      </c>
      <c r="AV137" s="1">
        <v>4137.84</v>
      </c>
      <c r="AW137">
        <v>0.2702</v>
      </c>
      <c r="AX137" s="1">
        <v>8686.1299999999992</v>
      </c>
      <c r="AY137">
        <v>0.56720000000000004</v>
      </c>
      <c r="AZ137" s="1">
        <v>1222.6500000000001</v>
      </c>
      <c r="BA137">
        <v>7.9799999999999996E-2</v>
      </c>
      <c r="BB137" s="1">
        <v>1266.4100000000001</v>
      </c>
      <c r="BC137">
        <v>8.2699999999999996E-2</v>
      </c>
      <c r="BD137" s="1">
        <v>15313.04</v>
      </c>
      <c r="BE137" s="1">
        <v>2649.27</v>
      </c>
      <c r="BF137">
        <v>0.4834</v>
      </c>
      <c r="BG137">
        <v>0.56520000000000004</v>
      </c>
      <c r="BH137">
        <v>0.22750000000000001</v>
      </c>
      <c r="BI137">
        <v>0.1618</v>
      </c>
      <c r="BJ137">
        <v>3.0200000000000001E-2</v>
      </c>
      <c r="BK137">
        <v>1.5299999999999999E-2</v>
      </c>
    </row>
    <row r="138" spans="1:63" x14ac:dyDescent="0.25">
      <c r="A138" t="s">
        <v>139</v>
      </c>
      <c r="B138">
        <v>43869</v>
      </c>
      <c r="C138">
        <v>44.52</v>
      </c>
      <c r="D138">
        <v>58.2</v>
      </c>
      <c r="E138" s="1">
        <v>2591.14</v>
      </c>
      <c r="F138" s="1">
        <v>2365.86</v>
      </c>
      <c r="G138">
        <v>8.6E-3</v>
      </c>
      <c r="H138">
        <v>5.0000000000000001E-4</v>
      </c>
      <c r="I138">
        <v>5.0500000000000003E-2</v>
      </c>
      <c r="J138">
        <v>1.1000000000000001E-3</v>
      </c>
      <c r="K138">
        <v>0.1154</v>
      </c>
      <c r="L138">
        <v>0.75190000000000001</v>
      </c>
      <c r="M138">
        <v>7.2099999999999997E-2</v>
      </c>
      <c r="N138">
        <v>0.48620000000000002</v>
      </c>
      <c r="O138">
        <v>2.3099999999999999E-2</v>
      </c>
      <c r="P138">
        <v>0.15390000000000001</v>
      </c>
      <c r="Q138" s="1">
        <v>64563.77</v>
      </c>
      <c r="R138">
        <v>0.1663</v>
      </c>
      <c r="S138">
        <v>0.19120000000000001</v>
      </c>
      <c r="T138">
        <v>0.64249999999999996</v>
      </c>
      <c r="U138">
        <v>18.14</v>
      </c>
      <c r="V138" s="1">
        <v>83267.86</v>
      </c>
      <c r="W138">
        <v>138.44</v>
      </c>
      <c r="X138" s="1">
        <v>158766.89000000001</v>
      </c>
      <c r="Y138">
        <v>0.70079999999999998</v>
      </c>
      <c r="Z138">
        <v>0.23039999999999999</v>
      </c>
      <c r="AA138">
        <v>6.88E-2</v>
      </c>
      <c r="AB138">
        <v>0.29920000000000002</v>
      </c>
      <c r="AC138">
        <v>158.77000000000001</v>
      </c>
      <c r="AD138" s="1">
        <v>5201.4399999999996</v>
      </c>
      <c r="AE138">
        <v>545.96</v>
      </c>
      <c r="AF138" s="1">
        <v>149593.76</v>
      </c>
      <c r="AG138" t="s">
        <v>3</v>
      </c>
      <c r="AH138" s="1">
        <v>33539</v>
      </c>
      <c r="AI138" s="1">
        <v>53003.03</v>
      </c>
      <c r="AJ138">
        <v>50.59</v>
      </c>
      <c r="AK138">
        <v>30.46</v>
      </c>
      <c r="AL138">
        <v>36.630000000000003</v>
      </c>
      <c r="AM138">
        <v>4.53</v>
      </c>
      <c r="AN138" s="1">
        <v>1481</v>
      </c>
      <c r="AO138">
        <v>0.97219999999999995</v>
      </c>
      <c r="AP138" s="1">
        <v>1612.51</v>
      </c>
      <c r="AQ138" s="1">
        <v>2041.29</v>
      </c>
      <c r="AR138" s="1">
        <v>7501.58</v>
      </c>
      <c r="AS138">
        <v>777.15</v>
      </c>
      <c r="AT138">
        <v>380.02</v>
      </c>
      <c r="AU138" s="1">
        <v>12312.55</v>
      </c>
      <c r="AV138" s="1">
        <v>6705.15</v>
      </c>
      <c r="AW138">
        <v>0.46829999999999999</v>
      </c>
      <c r="AX138" s="1">
        <v>5188.95</v>
      </c>
      <c r="AY138">
        <v>0.3624</v>
      </c>
      <c r="AZ138" s="1">
        <v>1088.6600000000001</v>
      </c>
      <c r="BA138">
        <v>7.5999999999999998E-2</v>
      </c>
      <c r="BB138" s="1">
        <v>1333.96</v>
      </c>
      <c r="BC138">
        <v>9.3200000000000005E-2</v>
      </c>
      <c r="BD138" s="1">
        <v>14316.71</v>
      </c>
      <c r="BE138" s="1">
        <v>4703.2700000000004</v>
      </c>
      <c r="BF138">
        <v>1.3413999999999999</v>
      </c>
      <c r="BG138">
        <v>0.57069999999999999</v>
      </c>
      <c r="BH138">
        <v>0.23710000000000001</v>
      </c>
      <c r="BI138">
        <v>0.14860000000000001</v>
      </c>
      <c r="BJ138">
        <v>2.86E-2</v>
      </c>
      <c r="BK138">
        <v>1.5100000000000001E-2</v>
      </c>
    </row>
    <row r="139" spans="1:63" x14ac:dyDescent="0.25">
      <c r="A139" t="s">
        <v>140</v>
      </c>
      <c r="B139">
        <v>43877</v>
      </c>
      <c r="C139">
        <v>30.81</v>
      </c>
      <c r="D139">
        <v>175.92</v>
      </c>
      <c r="E139" s="1">
        <v>5419.92</v>
      </c>
      <c r="F139" s="1">
        <v>5138.1400000000003</v>
      </c>
      <c r="G139">
        <v>2.0799999999999999E-2</v>
      </c>
      <c r="H139">
        <v>8.0000000000000004E-4</v>
      </c>
      <c r="I139">
        <v>7.6200000000000004E-2</v>
      </c>
      <c r="J139">
        <v>1.2999999999999999E-3</v>
      </c>
      <c r="K139">
        <v>5.7599999999999998E-2</v>
      </c>
      <c r="L139">
        <v>0.77849999999999997</v>
      </c>
      <c r="M139">
        <v>6.4799999999999996E-2</v>
      </c>
      <c r="N139">
        <v>0.30370000000000003</v>
      </c>
      <c r="O139">
        <v>1.95E-2</v>
      </c>
      <c r="P139">
        <v>0.15110000000000001</v>
      </c>
      <c r="Q139" s="1">
        <v>71013.25</v>
      </c>
      <c r="R139">
        <v>0.16059999999999999</v>
      </c>
      <c r="S139">
        <v>0.18640000000000001</v>
      </c>
      <c r="T139">
        <v>0.65300000000000002</v>
      </c>
      <c r="U139">
        <v>32.479999999999997</v>
      </c>
      <c r="V139" s="1">
        <v>99318.74</v>
      </c>
      <c r="W139">
        <v>163.6</v>
      </c>
      <c r="X139" s="1">
        <v>201626.54</v>
      </c>
      <c r="Y139">
        <v>0.74080000000000001</v>
      </c>
      <c r="Z139">
        <v>0.21290000000000001</v>
      </c>
      <c r="AA139">
        <v>4.6300000000000001E-2</v>
      </c>
      <c r="AB139">
        <v>0.25919999999999999</v>
      </c>
      <c r="AC139">
        <v>201.63</v>
      </c>
      <c r="AD139" s="1">
        <v>8134.66</v>
      </c>
      <c r="AE139">
        <v>829.34</v>
      </c>
      <c r="AF139" s="1">
        <v>182698.58</v>
      </c>
      <c r="AG139" t="s">
        <v>3</v>
      </c>
      <c r="AH139" s="1">
        <v>39518</v>
      </c>
      <c r="AI139" s="1">
        <v>65098.89</v>
      </c>
      <c r="AJ139">
        <v>67.34</v>
      </c>
      <c r="AK139">
        <v>37.32</v>
      </c>
      <c r="AL139">
        <v>43.51</v>
      </c>
      <c r="AM139">
        <v>4.7300000000000004</v>
      </c>
      <c r="AN139" s="1">
        <v>2063.69</v>
      </c>
      <c r="AO139">
        <v>0.91769999999999996</v>
      </c>
      <c r="AP139" s="1">
        <v>1573.28</v>
      </c>
      <c r="AQ139" s="1">
        <v>2040.6</v>
      </c>
      <c r="AR139" s="1">
        <v>7610.14</v>
      </c>
      <c r="AS139">
        <v>900.36</v>
      </c>
      <c r="AT139">
        <v>375</v>
      </c>
      <c r="AU139" s="1">
        <v>12499.39</v>
      </c>
      <c r="AV139" s="1">
        <v>4452.16</v>
      </c>
      <c r="AW139">
        <v>0.3165</v>
      </c>
      <c r="AX139" s="1">
        <v>7525.93</v>
      </c>
      <c r="AY139">
        <v>0.53500000000000003</v>
      </c>
      <c r="AZ139">
        <v>962.18</v>
      </c>
      <c r="BA139">
        <v>6.8400000000000002E-2</v>
      </c>
      <c r="BB139" s="1">
        <v>1126.48</v>
      </c>
      <c r="BC139">
        <v>8.0100000000000005E-2</v>
      </c>
      <c r="BD139" s="1">
        <v>14066.75</v>
      </c>
      <c r="BE139" s="1">
        <v>2804.57</v>
      </c>
      <c r="BF139">
        <v>0.49149999999999999</v>
      </c>
      <c r="BG139">
        <v>0.5837</v>
      </c>
      <c r="BH139">
        <v>0.2445</v>
      </c>
      <c r="BI139">
        <v>0.1235</v>
      </c>
      <c r="BJ139">
        <v>3.09E-2</v>
      </c>
      <c r="BK139">
        <v>1.7399999999999999E-2</v>
      </c>
    </row>
    <row r="140" spans="1:63" x14ac:dyDescent="0.25">
      <c r="A140" t="s">
        <v>141</v>
      </c>
      <c r="B140">
        <v>43885</v>
      </c>
      <c r="C140">
        <v>44.76</v>
      </c>
      <c r="D140">
        <v>23.85</v>
      </c>
      <c r="E140" s="1">
        <v>1067.71</v>
      </c>
      <c r="F140" s="1">
        <v>1001.17</v>
      </c>
      <c r="G140">
        <v>5.7999999999999996E-3</v>
      </c>
      <c r="H140">
        <v>1.2999999999999999E-3</v>
      </c>
      <c r="I140">
        <v>1.5900000000000001E-2</v>
      </c>
      <c r="J140">
        <v>1.1000000000000001E-3</v>
      </c>
      <c r="K140">
        <v>3.3399999999999999E-2</v>
      </c>
      <c r="L140">
        <v>0.8972</v>
      </c>
      <c r="M140">
        <v>4.5400000000000003E-2</v>
      </c>
      <c r="N140">
        <v>0.45340000000000003</v>
      </c>
      <c r="O140">
        <v>5.1000000000000004E-3</v>
      </c>
      <c r="P140">
        <v>0.14580000000000001</v>
      </c>
      <c r="Q140" s="1">
        <v>57536.31</v>
      </c>
      <c r="R140">
        <v>0.18729999999999999</v>
      </c>
      <c r="S140">
        <v>0.22850000000000001</v>
      </c>
      <c r="T140">
        <v>0.58420000000000005</v>
      </c>
      <c r="U140">
        <v>9.1</v>
      </c>
      <c r="V140" s="1">
        <v>72726.570000000007</v>
      </c>
      <c r="W140">
        <v>112.91</v>
      </c>
      <c r="X140" s="1">
        <v>184765.83</v>
      </c>
      <c r="Y140">
        <v>0.73</v>
      </c>
      <c r="Z140">
        <v>0.17230000000000001</v>
      </c>
      <c r="AA140">
        <v>9.7699999999999995E-2</v>
      </c>
      <c r="AB140">
        <v>0.27</v>
      </c>
      <c r="AC140">
        <v>184.77</v>
      </c>
      <c r="AD140" s="1">
        <v>5516.42</v>
      </c>
      <c r="AE140">
        <v>581.4</v>
      </c>
      <c r="AF140" s="1">
        <v>157660.97</v>
      </c>
      <c r="AG140" t="s">
        <v>3</v>
      </c>
      <c r="AH140" s="1">
        <v>34747</v>
      </c>
      <c r="AI140" s="1">
        <v>54834.66</v>
      </c>
      <c r="AJ140">
        <v>43.13</v>
      </c>
      <c r="AK140">
        <v>26.84</v>
      </c>
      <c r="AL140">
        <v>31.14</v>
      </c>
      <c r="AM140">
        <v>4.6500000000000004</v>
      </c>
      <c r="AN140" s="1">
        <v>1371.49</v>
      </c>
      <c r="AO140">
        <v>1.0948</v>
      </c>
      <c r="AP140" s="1">
        <v>1657.7</v>
      </c>
      <c r="AQ140" s="1">
        <v>2249.42</v>
      </c>
      <c r="AR140" s="1">
        <v>7101.07</v>
      </c>
      <c r="AS140">
        <v>806.55</v>
      </c>
      <c r="AT140">
        <v>434.82</v>
      </c>
      <c r="AU140" s="1">
        <v>12249.56</v>
      </c>
      <c r="AV140" s="1">
        <v>6511.39</v>
      </c>
      <c r="AW140">
        <v>0.43580000000000002</v>
      </c>
      <c r="AX140" s="1">
        <v>5495.54</v>
      </c>
      <c r="AY140">
        <v>0.36780000000000002</v>
      </c>
      <c r="AZ140" s="1">
        <v>1528.53</v>
      </c>
      <c r="BA140">
        <v>0.1023</v>
      </c>
      <c r="BB140" s="1">
        <v>1405.01</v>
      </c>
      <c r="BC140">
        <v>9.4E-2</v>
      </c>
      <c r="BD140" s="1">
        <v>14940.47</v>
      </c>
      <c r="BE140" s="1">
        <v>4836.78</v>
      </c>
      <c r="BF140">
        <v>1.2706</v>
      </c>
      <c r="BG140">
        <v>0.5423</v>
      </c>
      <c r="BH140">
        <v>0.23150000000000001</v>
      </c>
      <c r="BI140">
        <v>0.16689999999999999</v>
      </c>
      <c r="BJ140">
        <v>3.3000000000000002E-2</v>
      </c>
      <c r="BK140">
        <v>2.6200000000000001E-2</v>
      </c>
    </row>
    <row r="141" spans="1:63" x14ac:dyDescent="0.25">
      <c r="A141" t="s">
        <v>142</v>
      </c>
      <c r="B141">
        <v>43893</v>
      </c>
      <c r="C141">
        <v>37.76</v>
      </c>
      <c r="D141">
        <v>63.65</v>
      </c>
      <c r="E141" s="1">
        <v>2403.5700000000002</v>
      </c>
      <c r="F141" s="1">
        <v>2278.3200000000002</v>
      </c>
      <c r="G141">
        <v>1.4E-2</v>
      </c>
      <c r="H141">
        <v>1E-3</v>
      </c>
      <c r="I141">
        <v>3.9100000000000003E-2</v>
      </c>
      <c r="J141">
        <v>8.0000000000000004E-4</v>
      </c>
      <c r="K141">
        <v>7.0199999999999999E-2</v>
      </c>
      <c r="L141">
        <v>0.82</v>
      </c>
      <c r="M141">
        <v>5.4899999999999997E-2</v>
      </c>
      <c r="N141">
        <v>0.34339999999999998</v>
      </c>
      <c r="O141">
        <v>2.07E-2</v>
      </c>
      <c r="P141">
        <v>0.13489999999999999</v>
      </c>
      <c r="Q141" s="1">
        <v>65797.08</v>
      </c>
      <c r="R141">
        <v>0.15570000000000001</v>
      </c>
      <c r="S141">
        <v>0.18809999999999999</v>
      </c>
      <c r="T141">
        <v>0.65620000000000001</v>
      </c>
      <c r="U141">
        <v>17.48</v>
      </c>
      <c r="V141" s="1">
        <v>84443.11</v>
      </c>
      <c r="W141">
        <v>133.15</v>
      </c>
      <c r="X141" s="1">
        <v>197179.36</v>
      </c>
      <c r="Y141">
        <v>0.68640000000000001</v>
      </c>
      <c r="Z141">
        <v>0.24640000000000001</v>
      </c>
      <c r="AA141">
        <v>6.7199999999999996E-2</v>
      </c>
      <c r="AB141">
        <v>0.31359999999999999</v>
      </c>
      <c r="AC141">
        <v>197.18</v>
      </c>
      <c r="AD141" s="1">
        <v>7572.35</v>
      </c>
      <c r="AE141">
        <v>665.99</v>
      </c>
      <c r="AF141" s="1">
        <v>181106.47</v>
      </c>
      <c r="AG141" t="s">
        <v>3</v>
      </c>
      <c r="AH141" s="1">
        <v>38017</v>
      </c>
      <c r="AI141" s="1">
        <v>64120.95</v>
      </c>
      <c r="AJ141">
        <v>58.17</v>
      </c>
      <c r="AK141">
        <v>34.04</v>
      </c>
      <c r="AL141">
        <v>43.85</v>
      </c>
      <c r="AM141">
        <v>4.84</v>
      </c>
      <c r="AN141" s="1">
        <v>2644.78</v>
      </c>
      <c r="AO141">
        <v>0.90739999999999998</v>
      </c>
      <c r="AP141" s="1">
        <v>1566.46</v>
      </c>
      <c r="AQ141" s="1">
        <v>2028.84</v>
      </c>
      <c r="AR141" s="1">
        <v>7407.45</v>
      </c>
      <c r="AS141">
        <v>748.76</v>
      </c>
      <c r="AT141">
        <v>405.35</v>
      </c>
      <c r="AU141" s="1">
        <v>12156.86</v>
      </c>
      <c r="AV141" s="1">
        <v>4852.0600000000004</v>
      </c>
      <c r="AW141">
        <v>0.33829999999999999</v>
      </c>
      <c r="AX141" s="1">
        <v>7111.9</v>
      </c>
      <c r="AY141">
        <v>0.49590000000000001</v>
      </c>
      <c r="AZ141" s="1">
        <v>1145</v>
      </c>
      <c r="BA141">
        <v>7.9799999999999996E-2</v>
      </c>
      <c r="BB141" s="1">
        <v>1233.76</v>
      </c>
      <c r="BC141">
        <v>8.5999999999999993E-2</v>
      </c>
      <c r="BD141" s="1">
        <v>14342.72</v>
      </c>
      <c r="BE141" s="1">
        <v>3000.71</v>
      </c>
      <c r="BF141">
        <v>0.5897</v>
      </c>
      <c r="BG141">
        <v>0.56910000000000005</v>
      </c>
      <c r="BH141">
        <v>0.23619999999999999</v>
      </c>
      <c r="BI141">
        <v>0.14899999999999999</v>
      </c>
      <c r="BJ141">
        <v>2.93E-2</v>
      </c>
      <c r="BK141">
        <v>1.6400000000000001E-2</v>
      </c>
    </row>
    <row r="142" spans="1:63" x14ac:dyDescent="0.25">
      <c r="A142" t="s">
        <v>143</v>
      </c>
      <c r="B142">
        <v>47027</v>
      </c>
      <c r="C142">
        <v>30.14</v>
      </c>
      <c r="D142">
        <v>280.68</v>
      </c>
      <c r="E142" s="1">
        <v>8460.6</v>
      </c>
      <c r="F142" s="1">
        <v>8168.39</v>
      </c>
      <c r="G142">
        <v>9.3600000000000003E-2</v>
      </c>
      <c r="H142">
        <v>1E-3</v>
      </c>
      <c r="I142">
        <v>0.1212</v>
      </c>
      <c r="J142">
        <v>1.1999999999999999E-3</v>
      </c>
      <c r="K142">
        <v>6.6799999999999998E-2</v>
      </c>
      <c r="L142">
        <v>0.65580000000000005</v>
      </c>
      <c r="M142">
        <v>6.0299999999999999E-2</v>
      </c>
      <c r="N142">
        <v>0.1845</v>
      </c>
      <c r="O142">
        <v>5.7200000000000001E-2</v>
      </c>
      <c r="P142">
        <v>0.12870000000000001</v>
      </c>
      <c r="Q142" s="1">
        <v>79050.679999999993</v>
      </c>
      <c r="R142">
        <v>0.1691</v>
      </c>
      <c r="S142">
        <v>0.20530000000000001</v>
      </c>
      <c r="T142">
        <v>0.62560000000000004</v>
      </c>
      <c r="U142">
        <v>50.38</v>
      </c>
      <c r="V142" s="1">
        <v>100595.72</v>
      </c>
      <c r="W142">
        <v>165.82</v>
      </c>
      <c r="X142" s="1">
        <v>230006.22</v>
      </c>
      <c r="Y142">
        <v>0.76739999999999997</v>
      </c>
      <c r="Z142">
        <v>0.20519999999999999</v>
      </c>
      <c r="AA142">
        <v>2.7300000000000001E-2</v>
      </c>
      <c r="AB142">
        <v>0.2326</v>
      </c>
      <c r="AC142">
        <v>230.01</v>
      </c>
      <c r="AD142" s="1">
        <v>10212.790000000001</v>
      </c>
      <c r="AE142">
        <v>942.29</v>
      </c>
      <c r="AF142" s="1">
        <v>218821.31</v>
      </c>
      <c r="AG142" t="s">
        <v>3</v>
      </c>
      <c r="AH142" s="1">
        <v>52313</v>
      </c>
      <c r="AI142" s="1">
        <v>101770.06</v>
      </c>
      <c r="AJ142">
        <v>81.680000000000007</v>
      </c>
      <c r="AK142">
        <v>42.63</v>
      </c>
      <c r="AL142">
        <v>50.81</v>
      </c>
      <c r="AM142">
        <v>4.8600000000000003</v>
      </c>
      <c r="AN142" s="1">
        <v>1681.03</v>
      </c>
      <c r="AO142">
        <v>0.76839999999999997</v>
      </c>
      <c r="AP142" s="1">
        <v>1560.43</v>
      </c>
      <c r="AQ142" s="1">
        <v>2040.38</v>
      </c>
      <c r="AR142" s="1">
        <v>8335.9699999999993</v>
      </c>
      <c r="AS142" s="1">
        <v>1008.03</v>
      </c>
      <c r="AT142">
        <v>450.2</v>
      </c>
      <c r="AU142" s="1">
        <v>13395.01</v>
      </c>
      <c r="AV142" s="1">
        <v>3617.29</v>
      </c>
      <c r="AW142">
        <v>0.2462</v>
      </c>
      <c r="AX142" s="1">
        <v>9345.32</v>
      </c>
      <c r="AY142">
        <v>0.6361</v>
      </c>
      <c r="AZ142">
        <v>877.93</v>
      </c>
      <c r="BA142">
        <v>5.9799999999999999E-2</v>
      </c>
      <c r="BB142">
        <v>850.5</v>
      </c>
      <c r="BC142">
        <v>5.79E-2</v>
      </c>
      <c r="BD142" s="1">
        <v>14691.05</v>
      </c>
      <c r="BE142" s="1">
        <v>2140.2800000000002</v>
      </c>
      <c r="BF142">
        <v>0.26040000000000002</v>
      </c>
      <c r="BG142">
        <v>0.61580000000000001</v>
      </c>
      <c r="BH142">
        <v>0.23219999999999999</v>
      </c>
      <c r="BI142">
        <v>0.10390000000000001</v>
      </c>
      <c r="BJ142">
        <v>2.9700000000000001E-2</v>
      </c>
      <c r="BK142">
        <v>1.8499999999999999E-2</v>
      </c>
    </row>
    <row r="143" spans="1:63" x14ac:dyDescent="0.25">
      <c r="A143" t="s">
        <v>144</v>
      </c>
      <c r="B143">
        <v>43901</v>
      </c>
      <c r="C143">
        <v>11.48</v>
      </c>
      <c r="D143">
        <v>350.46</v>
      </c>
      <c r="E143" s="1">
        <v>4021.89</v>
      </c>
      <c r="F143" s="1">
        <v>2937.83</v>
      </c>
      <c r="G143">
        <v>2.8E-3</v>
      </c>
      <c r="H143">
        <v>5.0000000000000001E-4</v>
      </c>
      <c r="I143">
        <v>0.50180000000000002</v>
      </c>
      <c r="J143">
        <v>1.4E-3</v>
      </c>
      <c r="K143">
        <v>0.1384</v>
      </c>
      <c r="L143">
        <v>0.2495</v>
      </c>
      <c r="M143">
        <v>0.1055</v>
      </c>
      <c r="N143">
        <v>0.99170000000000003</v>
      </c>
      <c r="O143">
        <v>4.0800000000000003E-2</v>
      </c>
      <c r="P143">
        <v>0.1958</v>
      </c>
      <c r="Q143" s="1">
        <v>62987.45</v>
      </c>
      <c r="R143">
        <v>0.28810000000000002</v>
      </c>
      <c r="S143">
        <v>0.2142</v>
      </c>
      <c r="T143">
        <v>0.49769999999999998</v>
      </c>
      <c r="U143">
        <v>33.57</v>
      </c>
      <c r="V143" s="1">
        <v>87141.91</v>
      </c>
      <c r="W143">
        <v>118.49</v>
      </c>
      <c r="X143" s="1">
        <v>76661.95</v>
      </c>
      <c r="Y143">
        <v>0.63219999999999998</v>
      </c>
      <c r="Z143">
        <v>0.2954</v>
      </c>
      <c r="AA143">
        <v>7.2400000000000006E-2</v>
      </c>
      <c r="AB143">
        <v>0.36780000000000002</v>
      </c>
      <c r="AC143">
        <v>76.66</v>
      </c>
      <c r="AD143" s="1">
        <v>3630.24</v>
      </c>
      <c r="AE143">
        <v>428.04</v>
      </c>
      <c r="AF143" s="1">
        <v>65097</v>
      </c>
      <c r="AG143" t="s">
        <v>3</v>
      </c>
      <c r="AH143" s="1">
        <v>25769</v>
      </c>
      <c r="AI143" s="1">
        <v>36987.050000000003</v>
      </c>
      <c r="AJ143">
        <v>63.69</v>
      </c>
      <c r="AK143">
        <v>42.36</v>
      </c>
      <c r="AL143">
        <v>49.06</v>
      </c>
      <c r="AM143">
        <v>4.8899999999999997</v>
      </c>
      <c r="AN143">
        <v>0</v>
      </c>
      <c r="AO143">
        <v>1.1861999999999999</v>
      </c>
      <c r="AP143" s="1">
        <v>2355.62</v>
      </c>
      <c r="AQ143" s="1">
        <v>2864.49</v>
      </c>
      <c r="AR143" s="1">
        <v>8628.2900000000009</v>
      </c>
      <c r="AS143" s="1">
        <v>1061.6199999999999</v>
      </c>
      <c r="AT143">
        <v>632.46</v>
      </c>
      <c r="AU143" s="1">
        <v>15542.47</v>
      </c>
      <c r="AV143" s="1">
        <v>12232.17</v>
      </c>
      <c r="AW143">
        <v>0.59499999999999997</v>
      </c>
      <c r="AX143" s="1">
        <v>4474.6899999999996</v>
      </c>
      <c r="AY143">
        <v>0.2177</v>
      </c>
      <c r="AZ143" s="1">
        <v>1097.33</v>
      </c>
      <c r="BA143">
        <v>5.3400000000000003E-2</v>
      </c>
      <c r="BB143" s="1">
        <v>2753.63</v>
      </c>
      <c r="BC143">
        <v>0.13389999999999999</v>
      </c>
      <c r="BD143" s="1">
        <v>20557.82</v>
      </c>
      <c r="BE143" s="1">
        <v>6373.77</v>
      </c>
      <c r="BF143">
        <v>4.0422000000000002</v>
      </c>
      <c r="BG143">
        <v>0.55220000000000002</v>
      </c>
      <c r="BH143">
        <v>0.22159999999999999</v>
      </c>
      <c r="BI143">
        <v>0.184</v>
      </c>
      <c r="BJ143">
        <v>2.7099999999999999E-2</v>
      </c>
      <c r="BK143">
        <v>1.5100000000000001E-2</v>
      </c>
    </row>
    <row r="144" spans="1:63" x14ac:dyDescent="0.25">
      <c r="A144" t="s">
        <v>145</v>
      </c>
      <c r="B144">
        <v>46409</v>
      </c>
      <c r="C144">
        <v>126.95</v>
      </c>
      <c r="D144">
        <v>11.2</v>
      </c>
      <c r="E144" s="1">
        <v>1421.58</v>
      </c>
      <c r="F144" s="1">
        <v>1302.56</v>
      </c>
      <c r="G144">
        <v>1.6000000000000001E-3</v>
      </c>
      <c r="H144">
        <v>5.0000000000000001E-4</v>
      </c>
      <c r="I144">
        <v>6.4000000000000003E-3</v>
      </c>
      <c r="J144">
        <v>1E-3</v>
      </c>
      <c r="K144">
        <v>2.2100000000000002E-2</v>
      </c>
      <c r="L144">
        <v>0.94089999999999996</v>
      </c>
      <c r="M144">
        <v>2.75E-2</v>
      </c>
      <c r="N144">
        <v>0.44829999999999998</v>
      </c>
      <c r="O144">
        <v>2.8E-3</v>
      </c>
      <c r="P144">
        <v>0.1605</v>
      </c>
      <c r="Q144" s="1">
        <v>56711.51</v>
      </c>
      <c r="R144">
        <v>0.17349999999999999</v>
      </c>
      <c r="S144">
        <v>0.23250000000000001</v>
      </c>
      <c r="T144">
        <v>0.59399999999999997</v>
      </c>
      <c r="U144">
        <v>12.24</v>
      </c>
      <c r="V144" s="1">
        <v>69791.960000000006</v>
      </c>
      <c r="W144">
        <v>110.94</v>
      </c>
      <c r="X144" s="1">
        <v>206448.73</v>
      </c>
      <c r="Y144">
        <v>0.59109999999999996</v>
      </c>
      <c r="Z144">
        <v>0.1371</v>
      </c>
      <c r="AA144">
        <v>0.27179999999999999</v>
      </c>
      <c r="AB144">
        <v>0.40889999999999999</v>
      </c>
      <c r="AC144">
        <v>206.45</v>
      </c>
      <c r="AD144" s="1">
        <v>5772.73</v>
      </c>
      <c r="AE144">
        <v>438.81</v>
      </c>
      <c r="AF144" s="1">
        <v>167641.54999999999</v>
      </c>
      <c r="AG144" t="s">
        <v>3</v>
      </c>
      <c r="AH144" s="1">
        <v>33797</v>
      </c>
      <c r="AI144" s="1">
        <v>51845.45</v>
      </c>
      <c r="AJ144">
        <v>37.04</v>
      </c>
      <c r="AK144">
        <v>24.3</v>
      </c>
      <c r="AL144">
        <v>27.39</v>
      </c>
      <c r="AM144">
        <v>4.34</v>
      </c>
      <c r="AN144" s="1">
        <v>1808.34</v>
      </c>
      <c r="AO144">
        <v>0.99590000000000001</v>
      </c>
      <c r="AP144" s="1">
        <v>1650.36</v>
      </c>
      <c r="AQ144" s="1">
        <v>2531.87</v>
      </c>
      <c r="AR144" s="1">
        <v>7355.82</v>
      </c>
      <c r="AS144">
        <v>765.68</v>
      </c>
      <c r="AT144">
        <v>296.86</v>
      </c>
      <c r="AU144" s="1">
        <v>12600.58</v>
      </c>
      <c r="AV144" s="1">
        <v>7864.02</v>
      </c>
      <c r="AW144">
        <v>0.49590000000000001</v>
      </c>
      <c r="AX144" s="1">
        <v>5370.9</v>
      </c>
      <c r="AY144">
        <v>0.3387</v>
      </c>
      <c r="AZ144" s="1">
        <v>1211.72</v>
      </c>
      <c r="BA144">
        <v>7.6399999999999996E-2</v>
      </c>
      <c r="BB144" s="1">
        <v>1412.47</v>
      </c>
      <c r="BC144">
        <v>8.9099999999999999E-2</v>
      </c>
      <c r="BD144" s="1">
        <v>15859.11</v>
      </c>
      <c r="BE144" s="1">
        <v>6261.8</v>
      </c>
      <c r="BF144">
        <v>1.9749000000000001</v>
      </c>
      <c r="BG144">
        <v>0.53490000000000004</v>
      </c>
      <c r="BH144">
        <v>0.25740000000000002</v>
      </c>
      <c r="BI144">
        <v>0.14929999999999999</v>
      </c>
      <c r="BJ144">
        <v>3.9800000000000002E-2</v>
      </c>
      <c r="BK144">
        <v>1.8700000000000001E-2</v>
      </c>
    </row>
    <row r="145" spans="1:63" x14ac:dyDescent="0.25">
      <c r="A145" t="s">
        <v>146</v>
      </c>
      <c r="B145">
        <v>69682</v>
      </c>
      <c r="C145">
        <v>132.29</v>
      </c>
      <c r="D145">
        <v>7.22</v>
      </c>
      <c r="E145">
        <v>955.23</v>
      </c>
      <c r="F145">
        <v>971.1</v>
      </c>
      <c r="G145">
        <v>1E-3</v>
      </c>
      <c r="H145">
        <v>5.0000000000000001E-4</v>
      </c>
      <c r="I145">
        <v>3.8999999999999998E-3</v>
      </c>
      <c r="J145">
        <v>6.9999999999999999E-4</v>
      </c>
      <c r="K145">
        <v>1.38E-2</v>
      </c>
      <c r="L145">
        <v>0.96340000000000003</v>
      </c>
      <c r="M145">
        <v>1.66E-2</v>
      </c>
      <c r="N145">
        <v>0.34560000000000002</v>
      </c>
      <c r="O145">
        <v>1.1000000000000001E-3</v>
      </c>
      <c r="P145">
        <v>0.15140000000000001</v>
      </c>
      <c r="Q145" s="1">
        <v>59209.17</v>
      </c>
      <c r="R145">
        <v>0.14330000000000001</v>
      </c>
      <c r="S145">
        <v>0.1913</v>
      </c>
      <c r="T145">
        <v>0.66539999999999999</v>
      </c>
      <c r="U145">
        <v>9.2899999999999991</v>
      </c>
      <c r="V145" s="1">
        <v>74781.08</v>
      </c>
      <c r="W145">
        <v>98.79</v>
      </c>
      <c r="X145" s="1">
        <v>227475.34</v>
      </c>
      <c r="Y145">
        <v>0.61350000000000005</v>
      </c>
      <c r="Z145">
        <v>0.1003</v>
      </c>
      <c r="AA145">
        <v>0.28620000000000001</v>
      </c>
      <c r="AB145">
        <v>0.38650000000000001</v>
      </c>
      <c r="AC145">
        <v>227.48</v>
      </c>
      <c r="AD145" s="1">
        <v>6481.42</v>
      </c>
      <c r="AE145">
        <v>478.24</v>
      </c>
      <c r="AF145" s="1">
        <v>182602.92</v>
      </c>
      <c r="AG145" t="s">
        <v>3</v>
      </c>
      <c r="AH145" s="1">
        <v>35014</v>
      </c>
      <c r="AI145" s="1">
        <v>57682.73</v>
      </c>
      <c r="AJ145">
        <v>35.85</v>
      </c>
      <c r="AK145">
        <v>23.73</v>
      </c>
      <c r="AL145">
        <v>26</v>
      </c>
      <c r="AM145">
        <v>4.4400000000000004</v>
      </c>
      <c r="AN145" s="1">
        <v>1583.98</v>
      </c>
      <c r="AO145">
        <v>1.2477</v>
      </c>
      <c r="AP145" s="1">
        <v>1744.51</v>
      </c>
      <c r="AQ145" s="1">
        <v>2345.69</v>
      </c>
      <c r="AR145" s="1">
        <v>7513.12</v>
      </c>
      <c r="AS145">
        <v>706.03</v>
      </c>
      <c r="AT145">
        <v>409.77</v>
      </c>
      <c r="AU145" s="1">
        <v>12719.12</v>
      </c>
      <c r="AV145" s="1">
        <v>7131.22</v>
      </c>
      <c r="AW145">
        <v>0.44169999999999998</v>
      </c>
      <c r="AX145" s="1">
        <v>5808.42</v>
      </c>
      <c r="AY145">
        <v>0.35980000000000001</v>
      </c>
      <c r="AZ145" s="1">
        <v>1920.4</v>
      </c>
      <c r="BA145">
        <v>0.11890000000000001</v>
      </c>
      <c r="BB145" s="1">
        <v>1285.1300000000001</v>
      </c>
      <c r="BC145">
        <v>7.9600000000000004E-2</v>
      </c>
      <c r="BD145" s="1">
        <v>16145.17</v>
      </c>
      <c r="BE145" s="1">
        <v>6502.36</v>
      </c>
      <c r="BF145">
        <v>1.8706</v>
      </c>
      <c r="BG145">
        <v>0.54379999999999995</v>
      </c>
      <c r="BH145">
        <v>0.24329999999999999</v>
      </c>
      <c r="BI145">
        <v>0.13880000000000001</v>
      </c>
      <c r="BJ145">
        <v>3.8800000000000001E-2</v>
      </c>
      <c r="BK145">
        <v>3.5200000000000002E-2</v>
      </c>
    </row>
    <row r="146" spans="1:63" x14ac:dyDescent="0.25">
      <c r="A146" t="s">
        <v>147</v>
      </c>
      <c r="B146">
        <v>47688</v>
      </c>
      <c r="C146">
        <v>108.62</v>
      </c>
      <c r="D146">
        <v>11.38</v>
      </c>
      <c r="E146" s="1">
        <v>1236.26</v>
      </c>
      <c r="F146" s="1">
        <v>1247.8599999999999</v>
      </c>
      <c r="G146">
        <v>1.4E-3</v>
      </c>
      <c r="H146">
        <v>0</v>
      </c>
      <c r="I146">
        <v>5.0000000000000001E-3</v>
      </c>
      <c r="J146">
        <v>4.0000000000000002E-4</v>
      </c>
      <c r="K146">
        <v>1.7399999999999999E-2</v>
      </c>
      <c r="L146">
        <v>0.95830000000000004</v>
      </c>
      <c r="M146">
        <v>1.7600000000000001E-2</v>
      </c>
      <c r="N146">
        <v>0.36209999999999998</v>
      </c>
      <c r="O146">
        <v>1.95E-2</v>
      </c>
      <c r="P146">
        <v>0.14380000000000001</v>
      </c>
      <c r="Q146" s="1">
        <v>58874.58</v>
      </c>
      <c r="R146">
        <v>0.15959999999999999</v>
      </c>
      <c r="S146">
        <v>0.19589999999999999</v>
      </c>
      <c r="T146">
        <v>0.64449999999999996</v>
      </c>
      <c r="U146">
        <v>12.67</v>
      </c>
      <c r="V146" s="1">
        <v>70629.600000000006</v>
      </c>
      <c r="W146">
        <v>94.23</v>
      </c>
      <c r="X146" s="1">
        <v>230562.93</v>
      </c>
      <c r="Y146">
        <v>0.69640000000000002</v>
      </c>
      <c r="Z146">
        <v>0.11609999999999999</v>
      </c>
      <c r="AA146">
        <v>0.18740000000000001</v>
      </c>
      <c r="AB146">
        <v>0.30359999999999998</v>
      </c>
      <c r="AC146">
        <v>230.56</v>
      </c>
      <c r="AD146" s="1">
        <v>5941.99</v>
      </c>
      <c r="AE146">
        <v>530.03</v>
      </c>
      <c r="AF146" s="1">
        <v>178638.02</v>
      </c>
      <c r="AG146" t="s">
        <v>3</v>
      </c>
      <c r="AH146" s="1">
        <v>33784</v>
      </c>
      <c r="AI146" s="1">
        <v>56469.57</v>
      </c>
      <c r="AJ146">
        <v>33.200000000000003</v>
      </c>
      <c r="AK146">
        <v>23.78</v>
      </c>
      <c r="AL146">
        <v>25.01</v>
      </c>
      <c r="AM146">
        <v>4.37</v>
      </c>
      <c r="AN146" s="1">
        <v>1484.7</v>
      </c>
      <c r="AO146">
        <v>1.2195</v>
      </c>
      <c r="AP146" s="1">
        <v>1591.55</v>
      </c>
      <c r="AQ146" s="1">
        <v>2449.1999999999998</v>
      </c>
      <c r="AR146" s="1">
        <v>7253.77</v>
      </c>
      <c r="AS146">
        <v>737.28</v>
      </c>
      <c r="AT146">
        <v>376.45</v>
      </c>
      <c r="AU146" s="1">
        <v>12408.25</v>
      </c>
      <c r="AV146" s="1">
        <v>6872.34</v>
      </c>
      <c r="AW146">
        <v>0.4526</v>
      </c>
      <c r="AX146" s="1">
        <v>5319.75</v>
      </c>
      <c r="AY146">
        <v>0.35039999999999999</v>
      </c>
      <c r="AZ146" s="1">
        <v>1490.8</v>
      </c>
      <c r="BA146">
        <v>9.8199999999999996E-2</v>
      </c>
      <c r="BB146" s="1">
        <v>1500.77</v>
      </c>
      <c r="BC146">
        <v>9.8799999999999999E-2</v>
      </c>
      <c r="BD146" s="1">
        <v>15183.65</v>
      </c>
      <c r="BE146" s="1">
        <v>6389.78</v>
      </c>
      <c r="BF146">
        <v>1.7266999999999999</v>
      </c>
      <c r="BG146">
        <v>0.56499999999999995</v>
      </c>
      <c r="BH146">
        <v>0.2432</v>
      </c>
      <c r="BI146">
        <v>0.13200000000000001</v>
      </c>
      <c r="BJ146">
        <v>3.7199999999999997E-2</v>
      </c>
      <c r="BK146">
        <v>2.2499999999999999E-2</v>
      </c>
    </row>
    <row r="147" spans="1:63" x14ac:dyDescent="0.25">
      <c r="A147" t="s">
        <v>148</v>
      </c>
      <c r="B147">
        <v>47845</v>
      </c>
      <c r="C147">
        <v>61.95</v>
      </c>
      <c r="D147">
        <v>17.36</v>
      </c>
      <c r="E147" s="1">
        <v>1075.56</v>
      </c>
      <c r="F147" s="1">
        <v>1036.8</v>
      </c>
      <c r="G147">
        <v>3.2000000000000002E-3</v>
      </c>
      <c r="H147">
        <v>8.0000000000000004E-4</v>
      </c>
      <c r="I147">
        <v>8.5000000000000006E-3</v>
      </c>
      <c r="J147">
        <v>1.1999999999999999E-3</v>
      </c>
      <c r="K147">
        <v>2.5899999999999999E-2</v>
      </c>
      <c r="L147">
        <v>0.93</v>
      </c>
      <c r="M147">
        <v>3.04E-2</v>
      </c>
      <c r="N147">
        <v>0.36449999999999999</v>
      </c>
      <c r="O147">
        <v>3.2000000000000002E-3</v>
      </c>
      <c r="P147">
        <v>0.14280000000000001</v>
      </c>
      <c r="Q147" s="1">
        <v>58762.21</v>
      </c>
      <c r="R147">
        <v>0.17849999999999999</v>
      </c>
      <c r="S147">
        <v>0.23139999999999999</v>
      </c>
      <c r="T147">
        <v>0.59009999999999996</v>
      </c>
      <c r="U147">
        <v>9.19</v>
      </c>
      <c r="V147" s="1">
        <v>78909.710000000006</v>
      </c>
      <c r="W147">
        <v>111.83</v>
      </c>
      <c r="X147" s="1">
        <v>187079.33</v>
      </c>
      <c r="Y147">
        <v>0.76049999999999995</v>
      </c>
      <c r="Z147">
        <v>0.1138</v>
      </c>
      <c r="AA147">
        <v>0.12559999999999999</v>
      </c>
      <c r="AB147">
        <v>0.23949999999999999</v>
      </c>
      <c r="AC147">
        <v>187.08</v>
      </c>
      <c r="AD147" s="1">
        <v>5340.66</v>
      </c>
      <c r="AE147">
        <v>539.03</v>
      </c>
      <c r="AF147" s="1">
        <v>159192.95000000001</v>
      </c>
      <c r="AG147" t="s">
        <v>3</v>
      </c>
      <c r="AH147" s="1">
        <v>35751</v>
      </c>
      <c r="AI147" s="1">
        <v>56417.64</v>
      </c>
      <c r="AJ147">
        <v>41.94</v>
      </c>
      <c r="AK147">
        <v>24.92</v>
      </c>
      <c r="AL147">
        <v>29.6</v>
      </c>
      <c r="AM147">
        <v>4.3600000000000003</v>
      </c>
      <c r="AN147" s="1">
        <v>1647.9</v>
      </c>
      <c r="AO147">
        <v>1.1216999999999999</v>
      </c>
      <c r="AP147" s="1">
        <v>1742.06</v>
      </c>
      <c r="AQ147" s="1">
        <v>2247.7800000000002</v>
      </c>
      <c r="AR147" s="1">
        <v>7169.31</v>
      </c>
      <c r="AS147">
        <v>729.49</v>
      </c>
      <c r="AT147">
        <v>440.63</v>
      </c>
      <c r="AU147" s="1">
        <v>12329.27</v>
      </c>
      <c r="AV147" s="1">
        <v>6890.61</v>
      </c>
      <c r="AW147">
        <v>0.46129999999999999</v>
      </c>
      <c r="AX147" s="1">
        <v>5142.83</v>
      </c>
      <c r="AY147">
        <v>0.34429999999999999</v>
      </c>
      <c r="AZ147" s="1">
        <v>1629.7</v>
      </c>
      <c r="BA147">
        <v>0.1091</v>
      </c>
      <c r="BB147" s="1">
        <v>1275.4000000000001</v>
      </c>
      <c r="BC147">
        <v>8.5400000000000004E-2</v>
      </c>
      <c r="BD147" s="1">
        <v>14938.54</v>
      </c>
      <c r="BE147" s="1">
        <v>5721.43</v>
      </c>
      <c r="BF147">
        <v>1.5631999999999999</v>
      </c>
      <c r="BG147">
        <v>0.53180000000000005</v>
      </c>
      <c r="BH147">
        <v>0.2424</v>
      </c>
      <c r="BI147">
        <v>0.1754</v>
      </c>
      <c r="BJ147">
        <v>3.5000000000000003E-2</v>
      </c>
      <c r="BK147">
        <v>1.5299999999999999E-2</v>
      </c>
    </row>
    <row r="148" spans="1:63" x14ac:dyDescent="0.25">
      <c r="A148" t="s">
        <v>149</v>
      </c>
      <c r="B148">
        <v>43919</v>
      </c>
      <c r="C148">
        <v>16.57</v>
      </c>
      <c r="D148">
        <v>154.07</v>
      </c>
      <c r="E148" s="1">
        <v>2553.11</v>
      </c>
      <c r="F148" s="1">
        <v>2227.6</v>
      </c>
      <c r="G148">
        <v>3.0999999999999999E-3</v>
      </c>
      <c r="H148">
        <v>8.9999999999999998E-4</v>
      </c>
      <c r="I148">
        <v>0.1067</v>
      </c>
      <c r="J148">
        <v>1.2999999999999999E-3</v>
      </c>
      <c r="K148">
        <v>6.54E-2</v>
      </c>
      <c r="L148">
        <v>0.70730000000000004</v>
      </c>
      <c r="M148">
        <v>0.1153</v>
      </c>
      <c r="N148">
        <v>0.95679999999999998</v>
      </c>
      <c r="O148">
        <v>1.3299999999999999E-2</v>
      </c>
      <c r="P148">
        <v>0.1847</v>
      </c>
      <c r="Q148" s="1">
        <v>60526.400000000001</v>
      </c>
      <c r="R148">
        <v>0.17829999999999999</v>
      </c>
      <c r="S148">
        <v>0.20630000000000001</v>
      </c>
      <c r="T148">
        <v>0.61539999999999995</v>
      </c>
      <c r="U148">
        <v>22.43</v>
      </c>
      <c r="V148" s="1">
        <v>78079.039999999994</v>
      </c>
      <c r="W148">
        <v>111.52</v>
      </c>
      <c r="X148" s="1">
        <v>108987.78</v>
      </c>
      <c r="Y148">
        <v>0.65449999999999997</v>
      </c>
      <c r="Z148">
        <v>0.2404</v>
      </c>
      <c r="AA148">
        <v>0.1051</v>
      </c>
      <c r="AB148">
        <v>0.34549999999999997</v>
      </c>
      <c r="AC148">
        <v>108.99</v>
      </c>
      <c r="AD148" s="1">
        <v>3555.51</v>
      </c>
      <c r="AE148">
        <v>414.6</v>
      </c>
      <c r="AF148" s="1">
        <v>93729.35</v>
      </c>
      <c r="AG148" t="s">
        <v>3</v>
      </c>
      <c r="AH148" s="1">
        <v>28115</v>
      </c>
      <c r="AI148" s="1">
        <v>42494.32</v>
      </c>
      <c r="AJ148">
        <v>46.69</v>
      </c>
      <c r="AK148">
        <v>29.65</v>
      </c>
      <c r="AL148">
        <v>34.119999999999997</v>
      </c>
      <c r="AM148">
        <v>4.55</v>
      </c>
      <c r="AN148">
        <v>87.29</v>
      </c>
      <c r="AO148">
        <v>0.9506</v>
      </c>
      <c r="AP148" s="1">
        <v>1817.75</v>
      </c>
      <c r="AQ148" s="1">
        <v>2571.75</v>
      </c>
      <c r="AR148" s="1">
        <v>7877.22</v>
      </c>
      <c r="AS148">
        <v>913.76</v>
      </c>
      <c r="AT148">
        <v>416.33</v>
      </c>
      <c r="AU148" s="1">
        <v>13596.81</v>
      </c>
      <c r="AV148" s="1">
        <v>9660.7199999999993</v>
      </c>
      <c r="AW148">
        <v>0.57930000000000004</v>
      </c>
      <c r="AX148" s="1">
        <v>3570.36</v>
      </c>
      <c r="AY148">
        <v>0.21410000000000001</v>
      </c>
      <c r="AZ148" s="1">
        <v>1108.97</v>
      </c>
      <c r="BA148">
        <v>6.6500000000000004E-2</v>
      </c>
      <c r="BB148" s="1">
        <v>2335.6</v>
      </c>
      <c r="BC148">
        <v>0.1401</v>
      </c>
      <c r="BD148" s="1">
        <v>16675.66</v>
      </c>
      <c r="BE148" s="1">
        <v>6687.2</v>
      </c>
      <c r="BF148">
        <v>3.0285000000000002</v>
      </c>
      <c r="BG148">
        <v>0.55100000000000005</v>
      </c>
      <c r="BH148">
        <v>0.2402</v>
      </c>
      <c r="BI148">
        <v>0.16919999999999999</v>
      </c>
      <c r="BJ148">
        <v>2.6599999999999999E-2</v>
      </c>
      <c r="BK148">
        <v>1.3100000000000001E-2</v>
      </c>
    </row>
    <row r="149" spans="1:63" x14ac:dyDescent="0.25">
      <c r="A149" t="s">
        <v>150</v>
      </c>
      <c r="B149">
        <v>48835</v>
      </c>
      <c r="C149">
        <v>124.38</v>
      </c>
      <c r="D149">
        <v>13.64</v>
      </c>
      <c r="E149" s="1">
        <v>1695.94</v>
      </c>
      <c r="F149" s="1">
        <v>1661.35</v>
      </c>
      <c r="G149">
        <v>3.5999999999999999E-3</v>
      </c>
      <c r="H149">
        <v>2.9999999999999997E-4</v>
      </c>
      <c r="I149">
        <v>6.1000000000000004E-3</v>
      </c>
      <c r="J149">
        <v>1E-3</v>
      </c>
      <c r="K149">
        <v>2.18E-2</v>
      </c>
      <c r="L149">
        <v>0.9395</v>
      </c>
      <c r="M149">
        <v>2.7799999999999998E-2</v>
      </c>
      <c r="N149">
        <v>0.29909999999999998</v>
      </c>
      <c r="O149">
        <v>1.9E-3</v>
      </c>
      <c r="P149">
        <v>0.14219999999999999</v>
      </c>
      <c r="Q149" s="1">
        <v>58814.79</v>
      </c>
      <c r="R149">
        <v>0.18579999999999999</v>
      </c>
      <c r="S149">
        <v>0.20039999999999999</v>
      </c>
      <c r="T149">
        <v>0.61380000000000001</v>
      </c>
      <c r="U149">
        <v>14.38</v>
      </c>
      <c r="V149" s="1">
        <v>76608.3</v>
      </c>
      <c r="W149">
        <v>113.22</v>
      </c>
      <c r="X149" s="1">
        <v>210551.43</v>
      </c>
      <c r="Y149">
        <v>0.751</v>
      </c>
      <c r="Z149">
        <v>9.2100000000000001E-2</v>
      </c>
      <c r="AA149">
        <v>0.15690000000000001</v>
      </c>
      <c r="AB149">
        <v>0.249</v>
      </c>
      <c r="AC149">
        <v>210.55</v>
      </c>
      <c r="AD149" s="1">
        <v>5899.19</v>
      </c>
      <c r="AE149">
        <v>555.66999999999996</v>
      </c>
      <c r="AF149" s="1">
        <v>182450.86</v>
      </c>
      <c r="AG149" t="s">
        <v>3</v>
      </c>
      <c r="AH149" s="1">
        <v>38577</v>
      </c>
      <c r="AI149" s="1">
        <v>59790.2</v>
      </c>
      <c r="AJ149">
        <v>39.43</v>
      </c>
      <c r="AK149">
        <v>24.85</v>
      </c>
      <c r="AL149">
        <v>27.32</v>
      </c>
      <c r="AM149">
        <v>4.17</v>
      </c>
      <c r="AN149" s="1">
        <v>1589.04</v>
      </c>
      <c r="AO149">
        <v>1.0365</v>
      </c>
      <c r="AP149" s="1">
        <v>1549.83</v>
      </c>
      <c r="AQ149" s="1">
        <v>2253.33</v>
      </c>
      <c r="AR149" s="1">
        <v>7007.35</v>
      </c>
      <c r="AS149">
        <v>700.28</v>
      </c>
      <c r="AT149">
        <v>328.35</v>
      </c>
      <c r="AU149" s="1">
        <v>11839.14</v>
      </c>
      <c r="AV149" s="1">
        <v>6129.8</v>
      </c>
      <c r="AW149">
        <v>0.43059999999999998</v>
      </c>
      <c r="AX149" s="1">
        <v>5594.24</v>
      </c>
      <c r="AY149">
        <v>0.39300000000000002</v>
      </c>
      <c r="AZ149" s="1">
        <v>1380.1</v>
      </c>
      <c r="BA149">
        <v>9.69E-2</v>
      </c>
      <c r="BB149" s="1">
        <v>1131.46</v>
      </c>
      <c r="BC149">
        <v>7.9500000000000001E-2</v>
      </c>
      <c r="BD149" s="1">
        <v>14235.59</v>
      </c>
      <c r="BE149" s="1">
        <v>5301.23</v>
      </c>
      <c r="BF149">
        <v>1.2849999999999999</v>
      </c>
      <c r="BG149">
        <v>0.56340000000000001</v>
      </c>
      <c r="BH149">
        <v>0.24879999999999999</v>
      </c>
      <c r="BI149">
        <v>0.12859999999999999</v>
      </c>
      <c r="BJ149">
        <v>3.7199999999999997E-2</v>
      </c>
      <c r="BK149">
        <v>2.2100000000000002E-2</v>
      </c>
    </row>
    <row r="150" spans="1:63" x14ac:dyDescent="0.25">
      <c r="A150" t="s">
        <v>151</v>
      </c>
      <c r="B150">
        <v>43927</v>
      </c>
      <c r="C150">
        <v>44.1</v>
      </c>
      <c r="D150">
        <v>26.73</v>
      </c>
      <c r="E150" s="1">
        <v>1178.52</v>
      </c>
      <c r="F150" s="1">
        <v>1095.9000000000001</v>
      </c>
      <c r="G150">
        <v>3.0000000000000001E-3</v>
      </c>
      <c r="H150">
        <v>1E-3</v>
      </c>
      <c r="I150">
        <v>9.7999999999999997E-3</v>
      </c>
      <c r="J150">
        <v>1E-3</v>
      </c>
      <c r="K150">
        <v>1.9199999999999998E-2</v>
      </c>
      <c r="L150">
        <v>0.93130000000000002</v>
      </c>
      <c r="M150">
        <v>3.4599999999999999E-2</v>
      </c>
      <c r="N150">
        <v>0.4516</v>
      </c>
      <c r="O150">
        <v>2.3999999999999998E-3</v>
      </c>
      <c r="P150">
        <v>0.15429999999999999</v>
      </c>
      <c r="Q150" s="1">
        <v>56636.22</v>
      </c>
      <c r="R150">
        <v>0.1966</v>
      </c>
      <c r="S150">
        <v>0.21929999999999999</v>
      </c>
      <c r="T150">
        <v>0.58409999999999995</v>
      </c>
      <c r="U150">
        <v>9.9499999999999993</v>
      </c>
      <c r="V150" s="1">
        <v>73869.87</v>
      </c>
      <c r="W150">
        <v>113.11</v>
      </c>
      <c r="X150" s="1">
        <v>165624.67000000001</v>
      </c>
      <c r="Y150">
        <v>0.74390000000000001</v>
      </c>
      <c r="Z150">
        <v>0.12509999999999999</v>
      </c>
      <c r="AA150">
        <v>0.13100000000000001</v>
      </c>
      <c r="AB150">
        <v>0.25609999999999999</v>
      </c>
      <c r="AC150">
        <v>165.62</v>
      </c>
      <c r="AD150" s="1">
        <v>4699.74</v>
      </c>
      <c r="AE150">
        <v>503.94</v>
      </c>
      <c r="AF150" s="1">
        <v>142943.65</v>
      </c>
      <c r="AG150" t="s">
        <v>3</v>
      </c>
      <c r="AH150" s="1">
        <v>33800</v>
      </c>
      <c r="AI150" s="1">
        <v>52922.23</v>
      </c>
      <c r="AJ150">
        <v>40.72</v>
      </c>
      <c r="AK150">
        <v>25.46</v>
      </c>
      <c r="AL150">
        <v>29.29</v>
      </c>
      <c r="AM150">
        <v>4.26</v>
      </c>
      <c r="AN150" s="1">
        <v>1154.49</v>
      </c>
      <c r="AO150">
        <v>0.99690000000000001</v>
      </c>
      <c r="AP150" s="1">
        <v>1668.63</v>
      </c>
      <c r="AQ150" s="1">
        <v>2137.1</v>
      </c>
      <c r="AR150" s="1">
        <v>6873.44</v>
      </c>
      <c r="AS150">
        <v>755.17</v>
      </c>
      <c r="AT150">
        <v>401.52</v>
      </c>
      <c r="AU150" s="1">
        <v>11835.86</v>
      </c>
      <c r="AV150" s="1">
        <v>7317.66</v>
      </c>
      <c r="AW150">
        <v>0.504</v>
      </c>
      <c r="AX150" s="1">
        <v>4487.95</v>
      </c>
      <c r="AY150">
        <v>0.30909999999999999</v>
      </c>
      <c r="AZ150" s="1">
        <v>1332.35</v>
      </c>
      <c r="BA150">
        <v>9.1800000000000007E-2</v>
      </c>
      <c r="BB150" s="1">
        <v>1382.53</v>
      </c>
      <c r="BC150">
        <v>9.5200000000000007E-2</v>
      </c>
      <c r="BD150" s="1">
        <v>14520.49</v>
      </c>
      <c r="BE150" s="1">
        <v>5744.67</v>
      </c>
      <c r="BF150">
        <v>1.6403000000000001</v>
      </c>
      <c r="BG150">
        <v>0.5302</v>
      </c>
      <c r="BH150">
        <v>0.24890000000000001</v>
      </c>
      <c r="BI150">
        <v>0.1678</v>
      </c>
      <c r="BJ150">
        <v>3.2199999999999999E-2</v>
      </c>
      <c r="BK150">
        <v>2.0899999999999998E-2</v>
      </c>
    </row>
    <row r="151" spans="1:63" x14ac:dyDescent="0.25">
      <c r="A151" t="s">
        <v>152</v>
      </c>
      <c r="B151">
        <v>46037</v>
      </c>
      <c r="C151">
        <v>126.57</v>
      </c>
      <c r="D151">
        <v>9.08</v>
      </c>
      <c r="E151" s="1">
        <v>1149.68</v>
      </c>
      <c r="F151" s="1">
        <v>1108.58</v>
      </c>
      <c r="G151">
        <v>1.1000000000000001E-3</v>
      </c>
      <c r="H151">
        <v>5.9999999999999995E-4</v>
      </c>
      <c r="I151">
        <v>3.8E-3</v>
      </c>
      <c r="J151">
        <v>2.9999999999999997E-4</v>
      </c>
      <c r="K151">
        <v>1.0699999999999999E-2</v>
      </c>
      <c r="L151">
        <v>0.96360000000000001</v>
      </c>
      <c r="M151">
        <v>0.02</v>
      </c>
      <c r="N151">
        <v>0.39750000000000002</v>
      </c>
      <c r="O151">
        <v>8.9999999999999998E-4</v>
      </c>
      <c r="P151">
        <v>0.1525</v>
      </c>
      <c r="Q151" s="1">
        <v>58464.27</v>
      </c>
      <c r="R151">
        <v>0.18820000000000001</v>
      </c>
      <c r="S151">
        <v>0.1953</v>
      </c>
      <c r="T151">
        <v>0.61650000000000005</v>
      </c>
      <c r="U151">
        <v>10.86</v>
      </c>
      <c r="V151" s="1">
        <v>74957.52</v>
      </c>
      <c r="W151">
        <v>101.45</v>
      </c>
      <c r="X151" s="1">
        <v>203898.46</v>
      </c>
      <c r="Y151">
        <v>0.65580000000000005</v>
      </c>
      <c r="Z151">
        <v>0.1109</v>
      </c>
      <c r="AA151">
        <v>0.23330000000000001</v>
      </c>
      <c r="AB151">
        <v>0.34420000000000001</v>
      </c>
      <c r="AC151">
        <v>203.9</v>
      </c>
      <c r="AD151" s="1">
        <v>5507.26</v>
      </c>
      <c r="AE151">
        <v>438.17</v>
      </c>
      <c r="AF151" s="1">
        <v>166854.76</v>
      </c>
      <c r="AG151" t="s">
        <v>3</v>
      </c>
      <c r="AH151" s="1">
        <v>35400</v>
      </c>
      <c r="AI151" s="1">
        <v>56594.38</v>
      </c>
      <c r="AJ151">
        <v>34.99</v>
      </c>
      <c r="AK151">
        <v>23.26</v>
      </c>
      <c r="AL151">
        <v>25.84</v>
      </c>
      <c r="AM151">
        <v>4.38</v>
      </c>
      <c r="AN151" s="1">
        <v>1343.02</v>
      </c>
      <c r="AO151">
        <v>1.0589999999999999</v>
      </c>
      <c r="AP151" s="1">
        <v>1678.3</v>
      </c>
      <c r="AQ151" s="1">
        <v>2641.03</v>
      </c>
      <c r="AR151" s="1">
        <v>7523.68</v>
      </c>
      <c r="AS151">
        <v>694.66</v>
      </c>
      <c r="AT151">
        <v>384.26</v>
      </c>
      <c r="AU151" s="1">
        <v>12921.93</v>
      </c>
      <c r="AV151" s="1">
        <v>7802.1</v>
      </c>
      <c r="AW151">
        <v>0.48559999999999998</v>
      </c>
      <c r="AX151" s="1">
        <v>5192.7</v>
      </c>
      <c r="AY151">
        <v>0.32319999999999999</v>
      </c>
      <c r="AZ151" s="1">
        <v>1597.78</v>
      </c>
      <c r="BA151">
        <v>9.9400000000000002E-2</v>
      </c>
      <c r="BB151" s="1">
        <v>1475.83</v>
      </c>
      <c r="BC151">
        <v>9.1800000000000007E-2</v>
      </c>
      <c r="BD151" s="1">
        <v>16068.41</v>
      </c>
      <c r="BE151" s="1">
        <v>6712.72</v>
      </c>
      <c r="BF151">
        <v>1.9397</v>
      </c>
      <c r="BG151">
        <v>0.53879999999999995</v>
      </c>
      <c r="BH151">
        <v>0.24490000000000001</v>
      </c>
      <c r="BI151">
        <v>0.15629999999999999</v>
      </c>
      <c r="BJ151">
        <v>3.9E-2</v>
      </c>
      <c r="BK151">
        <v>2.1000000000000001E-2</v>
      </c>
    </row>
    <row r="152" spans="1:63" x14ac:dyDescent="0.25">
      <c r="A152" t="s">
        <v>153</v>
      </c>
      <c r="B152">
        <v>48512</v>
      </c>
      <c r="C152">
        <v>110.71</v>
      </c>
      <c r="D152">
        <v>7.47</v>
      </c>
      <c r="E152">
        <v>827.16</v>
      </c>
      <c r="F152">
        <v>815.77</v>
      </c>
      <c r="G152">
        <v>1E-3</v>
      </c>
      <c r="H152">
        <v>2.0000000000000001E-4</v>
      </c>
      <c r="I152">
        <v>3.0999999999999999E-3</v>
      </c>
      <c r="J152">
        <v>6.9999999999999999E-4</v>
      </c>
      <c r="K152">
        <v>1.03E-2</v>
      </c>
      <c r="L152">
        <v>0.96589999999999998</v>
      </c>
      <c r="M152">
        <v>1.89E-2</v>
      </c>
      <c r="N152">
        <v>0.4143</v>
      </c>
      <c r="O152">
        <v>2.0000000000000001E-4</v>
      </c>
      <c r="P152">
        <v>0.15579999999999999</v>
      </c>
      <c r="Q152" s="1">
        <v>57025.61</v>
      </c>
      <c r="R152">
        <v>0.21460000000000001</v>
      </c>
      <c r="S152">
        <v>0.20849999999999999</v>
      </c>
      <c r="T152">
        <v>0.57689999999999997</v>
      </c>
      <c r="U152">
        <v>8.33</v>
      </c>
      <c r="V152" s="1">
        <v>74234.7</v>
      </c>
      <c r="W152">
        <v>94.7</v>
      </c>
      <c r="X152" s="1">
        <v>253475.02</v>
      </c>
      <c r="Y152">
        <v>0.53310000000000002</v>
      </c>
      <c r="Z152">
        <v>7.8100000000000003E-2</v>
      </c>
      <c r="AA152">
        <v>0.38879999999999998</v>
      </c>
      <c r="AB152">
        <v>0.46689999999999998</v>
      </c>
      <c r="AC152">
        <v>253.48</v>
      </c>
      <c r="AD152" s="1">
        <v>7454.07</v>
      </c>
      <c r="AE152">
        <v>453.54</v>
      </c>
      <c r="AF152" s="1">
        <v>198090.97</v>
      </c>
      <c r="AG152" t="s">
        <v>3</v>
      </c>
      <c r="AH152" s="1">
        <v>35124</v>
      </c>
      <c r="AI152" s="1">
        <v>54796.2</v>
      </c>
      <c r="AJ152">
        <v>34.799999999999997</v>
      </c>
      <c r="AK152">
        <v>23.21</v>
      </c>
      <c r="AL152">
        <v>25.98</v>
      </c>
      <c r="AM152">
        <v>4.3099999999999996</v>
      </c>
      <c r="AN152" s="1">
        <v>1711.46</v>
      </c>
      <c r="AO152">
        <v>1.1329</v>
      </c>
      <c r="AP152" s="1">
        <v>1976</v>
      </c>
      <c r="AQ152" s="1">
        <v>2898.83</v>
      </c>
      <c r="AR152" s="1">
        <v>7794.13</v>
      </c>
      <c r="AS152">
        <v>737.94</v>
      </c>
      <c r="AT152">
        <v>439.86</v>
      </c>
      <c r="AU152" s="1">
        <v>13846.76</v>
      </c>
      <c r="AV152" s="1">
        <v>8052.91</v>
      </c>
      <c r="AW152">
        <v>0.44940000000000002</v>
      </c>
      <c r="AX152" s="1">
        <v>6683.09</v>
      </c>
      <c r="AY152">
        <v>0.373</v>
      </c>
      <c r="AZ152" s="1">
        <v>1694.45</v>
      </c>
      <c r="BA152">
        <v>9.4600000000000004E-2</v>
      </c>
      <c r="BB152" s="1">
        <v>1486.9</v>
      </c>
      <c r="BC152">
        <v>8.3000000000000004E-2</v>
      </c>
      <c r="BD152" s="1">
        <v>17917.36</v>
      </c>
      <c r="BE152" s="1">
        <v>7153</v>
      </c>
      <c r="BF152">
        <v>2.1861999999999999</v>
      </c>
      <c r="BG152">
        <v>0.52690000000000003</v>
      </c>
      <c r="BH152">
        <v>0.24479999999999999</v>
      </c>
      <c r="BI152">
        <v>0.1578</v>
      </c>
      <c r="BJ152">
        <v>4.0899999999999999E-2</v>
      </c>
      <c r="BK152">
        <v>2.9600000000000001E-2</v>
      </c>
    </row>
    <row r="153" spans="1:63" x14ac:dyDescent="0.25">
      <c r="A153" t="s">
        <v>154</v>
      </c>
      <c r="B153">
        <v>49122</v>
      </c>
      <c r="C153">
        <v>137</v>
      </c>
      <c r="D153">
        <v>8.5</v>
      </c>
      <c r="E153" s="1">
        <v>1164.8800000000001</v>
      </c>
      <c r="F153" s="1">
        <v>1093.3800000000001</v>
      </c>
      <c r="G153">
        <v>1.2999999999999999E-3</v>
      </c>
      <c r="H153">
        <v>2.9999999999999997E-4</v>
      </c>
      <c r="I153">
        <v>8.6999999999999994E-3</v>
      </c>
      <c r="J153">
        <v>6.9999999999999999E-4</v>
      </c>
      <c r="K153">
        <v>9.4999999999999998E-3</v>
      </c>
      <c r="L153">
        <v>0.95179999999999998</v>
      </c>
      <c r="M153">
        <v>2.7699999999999999E-2</v>
      </c>
      <c r="N153">
        <v>0.9718</v>
      </c>
      <c r="O153">
        <v>4.0000000000000002E-4</v>
      </c>
      <c r="P153">
        <v>0.1789</v>
      </c>
      <c r="Q153" s="1">
        <v>57908.01</v>
      </c>
      <c r="R153">
        <v>0.1822</v>
      </c>
      <c r="S153">
        <v>0.18210000000000001</v>
      </c>
      <c r="T153">
        <v>0.63570000000000004</v>
      </c>
      <c r="U153">
        <v>10.67</v>
      </c>
      <c r="V153" s="1">
        <v>81658.759999999995</v>
      </c>
      <c r="W153">
        <v>104.72</v>
      </c>
      <c r="X153" s="1">
        <v>139370.04999999999</v>
      </c>
      <c r="Y153">
        <v>0.62829999999999997</v>
      </c>
      <c r="Z153">
        <v>9.3200000000000005E-2</v>
      </c>
      <c r="AA153">
        <v>0.27850000000000003</v>
      </c>
      <c r="AB153">
        <v>0.37169999999999997</v>
      </c>
      <c r="AC153">
        <v>139.37</v>
      </c>
      <c r="AD153" s="1">
        <v>3240.02</v>
      </c>
      <c r="AE153">
        <v>311.58</v>
      </c>
      <c r="AF153" s="1">
        <v>118562.36</v>
      </c>
      <c r="AG153" t="s">
        <v>3</v>
      </c>
      <c r="AH153" s="1">
        <v>31775</v>
      </c>
      <c r="AI153" s="1">
        <v>47237.41</v>
      </c>
      <c r="AJ153">
        <v>27.53</v>
      </c>
      <c r="AK153">
        <v>21.79</v>
      </c>
      <c r="AL153">
        <v>23.55</v>
      </c>
      <c r="AM153">
        <v>3.67</v>
      </c>
      <c r="AN153">
        <v>0</v>
      </c>
      <c r="AO153">
        <v>0.81120000000000003</v>
      </c>
      <c r="AP153" s="1">
        <v>1947.64</v>
      </c>
      <c r="AQ153" s="1">
        <v>2930.01</v>
      </c>
      <c r="AR153" s="1">
        <v>8489.5499999999993</v>
      </c>
      <c r="AS153">
        <v>667.21</v>
      </c>
      <c r="AT153">
        <v>385.92</v>
      </c>
      <c r="AU153" s="1">
        <v>14420.34</v>
      </c>
      <c r="AV153" s="1">
        <v>11017.83</v>
      </c>
      <c r="AW153">
        <v>0.63349999999999995</v>
      </c>
      <c r="AX153" s="1">
        <v>2919.54</v>
      </c>
      <c r="AY153">
        <v>0.16789999999999999</v>
      </c>
      <c r="AZ153" s="1">
        <v>1362.44</v>
      </c>
      <c r="BA153">
        <v>7.8299999999999995E-2</v>
      </c>
      <c r="BB153" s="1">
        <v>2092.9</v>
      </c>
      <c r="BC153">
        <v>0.1203</v>
      </c>
      <c r="BD153" s="1">
        <v>17392.71</v>
      </c>
      <c r="BE153" s="1">
        <v>9325.82</v>
      </c>
      <c r="BF153">
        <v>4.0727000000000002</v>
      </c>
      <c r="BG153">
        <v>0.53849999999999998</v>
      </c>
      <c r="BH153">
        <v>0.2475</v>
      </c>
      <c r="BI153">
        <v>0.14949999999999999</v>
      </c>
      <c r="BJ153">
        <v>3.8100000000000002E-2</v>
      </c>
      <c r="BK153">
        <v>2.64E-2</v>
      </c>
    </row>
    <row r="154" spans="1:63" x14ac:dyDescent="0.25">
      <c r="A154" t="s">
        <v>155</v>
      </c>
      <c r="B154">
        <v>50674</v>
      </c>
      <c r="C154">
        <v>106.81</v>
      </c>
      <c r="D154">
        <v>12.14</v>
      </c>
      <c r="E154" s="1">
        <v>1297.05</v>
      </c>
      <c r="F154" s="1">
        <v>1281.81</v>
      </c>
      <c r="G154">
        <v>4.0000000000000001E-3</v>
      </c>
      <c r="H154">
        <v>4.0000000000000002E-4</v>
      </c>
      <c r="I154">
        <v>6.4000000000000003E-3</v>
      </c>
      <c r="J154">
        <v>8.0000000000000004E-4</v>
      </c>
      <c r="K154">
        <v>3.4700000000000002E-2</v>
      </c>
      <c r="L154">
        <v>0.92689999999999995</v>
      </c>
      <c r="M154">
        <v>2.6700000000000002E-2</v>
      </c>
      <c r="N154">
        <v>0.2329</v>
      </c>
      <c r="O154">
        <v>1.9E-3</v>
      </c>
      <c r="P154">
        <v>0.14169999999999999</v>
      </c>
      <c r="Q154" s="1">
        <v>59742.14</v>
      </c>
      <c r="R154">
        <v>0.1933</v>
      </c>
      <c r="S154">
        <v>0.19939999999999999</v>
      </c>
      <c r="T154">
        <v>0.60729999999999995</v>
      </c>
      <c r="U154">
        <v>12</v>
      </c>
      <c r="V154" s="1">
        <v>74513.55</v>
      </c>
      <c r="W154">
        <v>103.25</v>
      </c>
      <c r="X154" s="1">
        <v>214915.23</v>
      </c>
      <c r="Y154">
        <v>0.75149999999999995</v>
      </c>
      <c r="Z154">
        <v>7.7899999999999997E-2</v>
      </c>
      <c r="AA154">
        <v>0.1706</v>
      </c>
      <c r="AB154">
        <v>0.2485</v>
      </c>
      <c r="AC154">
        <v>214.92</v>
      </c>
      <c r="AD154" s="1">
        <v>5922.31</v>
      </c>
      <c r="AE154">
        <v>560.65</v>
      </c>
      <c r="AF154" s="1">
        <v>186714.98</v>
      </c>
      <c r="AG154" t="s">
        <v>3</v>
      </c>
      <c r="AH154" s="1">
        <v>39313</v>
      </c>
      <c r="AI154" s="1">
        <v>62867.28</v>
      </c>
      <c r="AJ154">
        <v>39.26</v>
      </c>
      <c r="AK154">
        <v>24.84</v>
      </c>
      <c r="AL154">
        <v>27.35</v>
      </c>
      <c r="AM154">
        <v>4.47</v>
      </c>
      <c r="AN154" s="1">
        <v>1535.1</v>
      </c>
      <c r="AO154">
        <v>1.0922000000000001</v>
      </c>
      <c r="AP154" s="1">
        <v>1588.09</v>
      </c>
      <c r="AQ154" s="1">
        <v>2279.9699999999998</v>
      </c>
      <c r="AR154" s="1">
        <v>7123.27</v>
      </c>
      <c r="AS154">
        <v>649.85</v>
      </c>
      <c r="AT154">
        <v>370.96</v>
      </c>
      <c r="AU154" s="1">
        <v>12012.15</v>
      </c>
      <c r="AV154" s="1">
        <v>6020.1</v>
      </c>
      <c r="AW154">
        <v>0.4254</v>
      </c>
      <c r="AX154" s="1">
        <v>5686.51</v>
      </c>
      <c r="AY154">
        <v>0.40179999999999999</v>
      </c>
      <c r="AZ154" s="1">
        <v>1435.41</v>
      </c>
      <c r="BA154">
        <v>0.1014</v>
      </c>
      <c r="BB154" s="1">
        <v>1011.03</v>
      </c>
      <c r="BC154">
        <v>7.1400000000000005E-2</v>
      </c>
      <c r="BD154" s="1">
        <v>14153.05</v>
      </c>
      <c r="BE154" s="1">
        <v>5116.38</v>
      </c>
      <c r="BF154">
        <v>1.2115</v>
      </c>
      <c r="BG154">
        <v>0.5595</v>
      </c>
      <c r="BH154">
        <v>0.24579999999999999</v>
      </c>
      <c r="BI154">
        <v>0.1406</v>
      </c>
      <c r="BJ154">
        <v>3.61E-2</v>
      </c>
      <c r="BK154">
        <v>1.8100000000000002E-2</v>
      </c>
    </row>
    <row r="155" spans="1:63" x14ac:dyDescent="0.25">
      <c r="A155" t="s">
        <v>156</v>
      </c>
      <c r="B155">
        <v>43935</v>
      </c>
      <c r="C155">
        <v>78.430000000000007</v>
      </c>
      <c r="D155">
        <v>23.27</v>
      </c>
      <c r="E155" s="1">
        <v>1825.18</v>
      </c>
      <c r="F155" s="1">
        <v>1693.78</v>
      </c>
      <c r="G155">
        <v>6.1999999999999998E-3</v>
      </c>
      <c r="H155">
        <v>4.7999999999999996E-3</v>
      </c>
      <c r="I155">
        <v>1.18E-2</v>
      </c>
      <c r="J155">
        <v>1.4E-3</v>
      </c>
      <c r="K155">
        <v>3.1E-2</v>
      </c>
      <c r="L155">
        <v>0.91100000000000003</v>
      </c>
      <c r="M155">
        <v>3.3700000000000001E-2</v>
      </c>
      <c r="N155">
        <v>0.38919999999999999</v>
      </c>
      <c r="O155">
        <v>7.1000000000000004E-3</v>
      </c>
      <c r="P155">
        <v>0.14949999999999999</v>
      </c>
      <c r="Q155" s="1">
        <v>60965.16</v>
      </c>
      <c r="R155">
        <v>0.1585</v>
      </c>
      <c r="S155">
        <v>0.19689999999999999</v>
      </c>
      <c r="T155">
        <v>0.64459999999999995</v>
      </c>
      <c r="U155">
        <v>13.38</v>
      </c>
      <c r="V155" s="1">
        <v>79837.149999999994</v>
      </c>
      <c r="W155">
        <v>131.88999999999999</v>
      </c>
      <c r="X155" s="1">
        <v>180105.83</v>
      </c>
      <c r="Y155">
        <v>0.76729999999999998</v>
      </c>
      <c r="Z155">
        <v>0.1615</v>
      </c>
      <c r="AA155">
        <v>7.1300000000000002E-2</v>
      </c>
      <c r="AB155">
        <v>0.23269999999999999</v>
      </c>
      <c r="AC155">
        <v>180.11</v>
      </c>
      <c r="AD155" s="1">
        <v>5149.28</v>
      </c>
      <c r="AE155">
        <v>589.63</v>
      </c>
      <c r="AF155" s="1">
        <v>166614.99</v>
      </c>
      <c r="AG155" t="s">
        <v>3</v>
      </c>
      <c r="AH155" s="1">
        <v>35905</v>
      </c>
      <c r="AI155" s="1">
        <v>55530.38</v>
      </c>
      <c r="AJ155">
        <v>41.89</v>
      </c>
      <c r="AK155">
        <v>26.96</v>
      </c>
      <c r="AL155">
        <v>31.36</v>
      </c>
      <c r="AM155">
        <v>4.33</v>
      </c>
      <c r="AN155" s="1">
        <v>1315.2</v>
      </c>
      <c r="AO155">
        <v>1.1907000000000001</v>
      </c>
      <c r="AP155" s="1">
        <v>1561.27</v>
      </c>
      <c r="AQ155" s="1">
        <v>2128.58</v>
      </c>
      <c r="AR155" s="1">
        <v>7089.3</v>
      </c>
      <c r="AS155">
        <v>808.8</v>
      </c>
      <c r="AT155">
        <v>388.52</v>
      </c>
      <c r="AU155" s="1">
        <v>11976.47</v>
      </c>
      <c r="AV155" s="1">
        <v>6008.66</v>
      </c>
      <c r="AW155">
        <v>0.42499999999999999</v>
      </c>
      <c r="AX155" s="1">
        <v>5640.62</v>
      </c>
      <c r="AY155">
        <v>0.39900000000000002</v>
      </c>
      <c r="AZ155" s="1">
        <v>1113.06</v>
      </c>
      <c r="BA155">
        <v>7.8700000000000006E-2</v>
      </c>
      <c r="BB155" s="1">
        <v>1375.41</v>
      </c>
      <c r="BC155">
        <v>9.7299999999999998E-2</v>
      </c>
      <c r="BD155" s="1">
        <v>14137.75</v>
      </c>
      <c r="BE155" s="1">
        <v>4341.1000000000004</v>
      </c>
      <c r="BF155">
        <v>1.1640999999999999</v>
      </c>
      <c r="BG155">
        <v>0.56420000000000003</v>
      </c>
      <c r="BH155">
        <v>0.2392</v>
      </c>
      <c r="BI155">
        <v>0.1467</v>
      </c>
      <c r="BJ155">
        <v>3.0700000000000002E-2</v>
      </c>
      <c r="BK155">
        <v>1.9300000000000001E-2</v>
      </c>
    </row>
    <row r="156" spans="1:63" x14ac:dyDescent="0.25">
      <c r="A156" t="s">
        <v>157</v>
      </c>
      <c r="B156">
        <v>50617</v>
      </c>
      <c r="C156">
        <v>81.62</v>
      </c>
      <c r="D156">
        <v>7.57</v>
      </c>
      <c r="E156">
        <v>617.5</v>
      </c>
      <c r="F156">
        <v>607.08000000000004</v>
      </c>
      <c r="G156">
        <v>3.8999999999999998E-3</v>
      </c>
      <c r="H156">
        <v>5.0000000000000001E-4</v>
      </c>
      <c r="I156">
        <v>8.0999999999999996E-3</v>
      </c>
      <c r="J156">
        <v>1.6999999999999999E-3</v>
      </c>
      <c r="K156">
        <v>6.5699999999999995E-2</v>
      </c>
      <c r="L156">
        <v>0.89270000000000005</v>
      </c>
      <c r="M156">
        <v>2.7400000000000001E-2</v>
      </c>
      <c r="N156">
        <v>0.32600000000000001</v>
      </c>
      <c r="O156">
        <v>3.8E-3</v>
      </c>
      <c r="P156">
        <v>0.1454</v>
      </c>
      <c r="Q156" s="1">
        <v>58616.32</v>
      </c>
      <c r="R156">
        <v>0.18329999999999999</v>
      </c>
      <c r="S156">
        <v>0.21110000000000001</v>
      </c>
      <c r="T156">
        <v>0.60560000000000003</v>
      </c>
      <c r="U156">
        <v>7.38</v>
      </c>
      <c r="V156" s="1">
        <v>67296</v>
      </c>
      <c r="W156">
        <v>80.78</v>
      </c>
      <c r="X156" s="1">
        <v>218611.39</v>
      </c>
      <c r="Y156">
        <v>0.67830000000000001</v>
      </c>
      <c r="Z156">
        <v>6.4500000000000002E-2</v>
      </c>
      <c r="AA156">
        <v>0.2571</v>
      </c>
      <c r="AB156">
        <v>0.32169999999999999</v>
      </c>
      <c r="AC156">
        <v>218.61</v>
      </c>
      <c r="AD156" s="1">
        <v>6633.18</v>
      </c>
      <c r="AE156">
        <v>554.73</v>
      </c>
      <c r="AF156" s="1">
        <v>181250.8</v>
      </c>
      <c r="AG156" t="s">
        <v>3</v>
      </c>
      <c r="AH156" s="1">
        <v>35786</v>
      </c>
      <c r="AI156" s="1">
        <v>55196.74</v>
      </c>
      <c r="AJ156">
        <v>39.909999999999997</v>
      </c>
      <c r="AK156">
        <v>25.67</v>
      </c>
      <c r="AL156">
        <v>30.24</v>
      </c>
      <c r="AM156">
        <v>4.4000000000000004</v>
      </c>
      <c r="AN156" s="1">
        <v>1857.13</v>
      </c>
      <c r="AO156">
        <v>1.577</v>
      </c>
      <c r="AP156" s="1">
        <v>2202.9499999999998</v>
      </c>
      <c r="AQ156" s="1">
        <v>2626.37</v>
      </c>
      <c r="AR156" s="1">
        <v>7983.76</v>
      </c>
      <c r="AS156">
        <v>757.2</v>
      </c>
      <c r="AT156">
        <v>276.86</v>
      </c>
      <c r="AU156" s="1">
        <v>13847.14</v>
      </c>
      <c r="AV156" s="1">
        <v>7630.06</v>
      </c>
      <c r="AW156">
        <v>0.43830000000000002</v>
      </c>
      <c r="AX156" s="1">
        <v>6707.92</v>
      </c>
      <c r="AY156">
        <v>0.38540000000000002</v>
      </c>
      <c r="AZ156" s="1">
        <v>1760.31</v>
      </c>
      <c r="BA156">
        <v>0.1011</v>
      </c>
      <c r="BB156" s="1">
        <v>1308.3</v>
      </c>
      <c r="BC156">
        <v>7.5200000000000003E-2</v>
      </c>
      <c r="BD156" s="1">
        <v>17406.59</v>
      </c>
      <c r="BE156" s="1">
        <v>6194.37</v>
      </c>
      <c r="BF156">
        <v>1.8788</v>
      </c>
      <c r="BG156">
        <v>0.53480000000000005</v>
      </c>
      <c r="BH156">
        <v>0.23910000000000001</v>
      </c>
      <c r="BI156">
        <v>0.16189999999999999</v>
      </c>
      <c r="BJ156">
        <v>3.5000000000000003E-2</v>
      </c>
      <c r="BK156">
        <v>2.9100000000000001E-2</v>
      </c>
    </row>
    <row r="157" spans="1:63" x14ac:dyDescent="0.25">
      <c r="A157" t="s">
        <v>158</v>
      </c>
      <c r="B157">
        <v>46094</v>
      </c>
      <c r="C157">
        <v>77.86</v>
      </c>
      <c r="D157">
        <v>35.07</v>
      </c>
      <c r="E157" s="1">
        <v>2730.64</v>
      </c>
      <c r="F157" s="1">
        <v>2665.64</v>
      </c>
      <c r="G157">
        <v>7.1999999999999998E-3</v>
      </c>
      <c r="H157">
        <v>3.0999999999999999E-3</v>
      </c>
      <c r="I157">
        <v>1.6299999999999999E-2</v>
      </c>
      <c r="J157">
        <v>1.1000000000000001E-3</v>
      </c>
      <c r="K157">
        <v>4.6100000000000002E-2</v>
      </c>
      <c r="L157">
        <v>0.88600000000000001</v>
      </c>
      <c r="M157">
        <v>4.0300000000000002E-2</v>
      </c>
      <c r="N157">
        <v>0.38300000000000001</v>
      </c>
      <c r="O157">
        <v>1.2200000000000001E-2</v>
      </c>
      <c r="P157">
        <v>0.1565</v>
      </c>
      <c r="Q157" s="1">
        <v>66146.41</v>
      </c>
      <c r="R157">
        <v>0.18440000000000001</v>
      </c>
      <c r="S157">
        <v>0.21659999999999999</v>
      </c>
      <c r="T157">
        <v>0.59899999999999998</v>
      </c>
      <c r="U157">
        <v>18.48</v>
      </c>
      <c r="V157" s="1">
        <v>85307.86</v>
      </c>
      <c r="W157">
        <v>143.54</v>
      </c>
      <c r="X157" s="1">
        <v>174361.98</v>
      </c>
      <c r="Y157">
        <v>0.74129999999999996</v>
      </c>
      <c r="Z157">
        <v>0.14779999999999999</v>
      </c>
      <c r="AA157">
        <v>0.1109</v>
      </c>
      <c r="AB157">
        <v>0.25869999999999999</v>
      </c>
      <c r="AC157">
        <v>174.36</v>
      </c>
      <c r="AD157" s="1">
        <v>5320.38</v>
      </c>
      <c r="AE157">
        <v>537.89</v>
      </c>
      <c r="AF157" s="1">
        <v>150415.70000000001</v>
      </c>
      <c r="AG157" t="s">
        <v>3</v>
      </c>
      <c r="AH157" s="1">
        <v>37999</v>
      </c>
      <c r="AI157" s="1">
        <v>59282.6</v>
      </c>
      <c r="AJ157">
        <v>44.77</v>
      </c>
      <c r="AK157">
        <v>27.85</v>
      </c>
      <c r="AL157">
        <v>32.799999999999997</v>
      </c>
      <c r="AM157">
        <v>3.9</v>
      </c>
      <c r="AN157" s="1">
        <v>1468.86</v>
      </c>
      <c r="AO157">
        <v>1.0186999999999999</v>
      </c>
      <c r="AP157" s="1">
        <v>1417.15</v>
      </c>
      <c r="AQ157" s="1">
        <v>1989.74</v>
      </c>
      <c r="AR157" s="1">
        <v>7128.51</v>
      </c>
      <c r="AS157">
        <v>751.37</v>
      </c>
      <c r="AT157">
        <v>338.48</v>
      </c>
      <c r="AU157" s="1">
        <v>11625.25</v>
      </c>
      <c r="AV157" s="1">
        <v>5548.9</v>
      </c>
      <c r="AW157">
        <v>0.41449999999999998</v>
      </c>
      <c r="AX157" s="1">
        <v>5408.44</v>
      </c>
      <c r="AY157">
        <v>0.40400000000000003</v>
      </c>
      <c r="AZ157" s="1">
        <v>1210.4100000000001</v>
      </c>
      <c r="BA157">
        <v>9.0399999999999994E-2</v>
      </c>
      <c r="BB157" s="1">
        <v>1218.8599999999999</v>
      </c>
      <c r="BC157">
        <v>9.11E-2</v>
      </c>
      <c r="BD157" s="1">
        <v>13386.61</v>
      </c>
      <c r="BE157" s="1">
        <v>4507.53</v>
      </c>
      <c r="BF157">
        <v>1.1342000000000001</v>
      </c>
      <c r="BG157">
        <v>0.57609999999999995</v>
      </c>
      <c r="BH157">
        <v>0.23599999999999999</v>
      </c>
      <c r="BI157">
        <v>0.1406</v>
      </c>
      <c r="BJ157">
        <v>2.9600000000000001E-2</v>
      </c>
      <c r="BK157">
        <v>1.7600000000000001E-2</v>
      </c>
    </row>
    <row r="158" spans="1:63" x14ac:dyDescent="0.25">
      <c r="A158" t="s">
        <v>159</v>
      </c>
      <c r="B158">
        <v>46789</v>
      </c>
      <c r="C158">
        <v>80.95</v>
      </c>
      <c r="D158">
        <v>16.989999999999998</v>
      </c>
      <c r="E158" s="1">
        <v>1375.69</v>
      </c>
      <c r="F158" s="1">
        <v>1323.39</v>
      </c>
      <c r="G158">
        <v>4.3E-3</v>
      </c>
      <c r="H158">
        <v>6.9999999999999999E-4</v>
      </c>
      <c r="I158">
        <v>1.09E-2</v>
      </c>
      <c r="J158">
        <v>8.0000000000000004E-4</v>
      </c>
      <c r="K158">
        <v>4.2000000000000003E-2</v>
      </c>
      <c r="L158">
        <v>0.90969999999999995</v>
      </c>
      <c r="M158">
        <v>3.1600000000000003E-2</v>
      </c>
      <c r="N158">
        <v>0.30780000000000002</v>
      </c>
      <c r="O158">
        <v>6.1000000000000004E-3</v>
      </c>
      <c r="P158">
        <v>0.14030000000000001</v>
      </c>
      <c r="Q158" s="1">
        <v>61041.3</v>
      </c>
      <c r="R158">
        <v>0.15959999999999999</v>
      </c>
      <c r="S158">
        <v>0.20569999999999999</v>
      </c>
      <c r="T158">
        <v>0.63470000000000004</v>
      </c>
      <c r="U158">
        <v>11.76</v>
      </c>
      <c r="V158" s="1">
        <v>76503.14</v>
      </c>
      <c r="W158">
        <v>112.37</v>
      </c>
      <c r="X158" s="1">
        <v>237828.84</v>
      </c>
      <c r="Y158">
        <v>0.69069999999999998</v>
      </c>
      <c r="Z158">
        <v>0.1368</v>
      </c>
      <c r="AA158">
        <v>0.17249999999999999</v>
      </c>
      <c r="AB158">
        <v>0.30930000000000002</v>
      </c>
      <c r="AC158">
        <v>237.83</v>
      </c>
      <c r="AD158" s="1">
        <v>7356.84</v>
      </c>
      <c r="AE158">
        <v>621.13</v>
      </c>
      <c r="AF158" s="1">
        <v>196290.89</v>
      </c>
      <c r="AG158" t="s">
        <v>3</v>
      </c>
      <c r="AH158" s="1">
        <v>35958</v>
      </c>
      <c r="AI158" s="1">
        <v>61054.41</v>
      </c>
      <c r="AJ158">
        <v>47.15</v>
      </c>
      <c r="AK158">
        <v>26.08</v>
      </c>
      <c r="AL158">
        <v>29.89</v>
      </c>
      <c r="AM158">
        <v>4.41</v>
      </c>
      <c r="AN158" s="1">
        <v>1861.92</v>
      </c>
      <c r="AO158">
        <v>1.1245000000000001</v>
      </c>
      <c r="AP158" s="1">
        <v>1710.16</v>
      </c>
      <c r="AQ158" s="1">
        <v>2271.1799999999998</v>
      </c>
      <c r="AR158" s="1">
        <v>7361.33</v>
      </c>
      <c r="AS158">
        <v>740.73</v>
      </c>
      <c r="AT158">
        <v>400.98</v>
      </c>
      <c r="AU158" s="1">
        <v>12484.38</v>
      </c>
      <c r="AV158" s="1">
        <v>5575.07</v>
      </c>
      <c r="AW158">
        <v>0.36730000000000002</v>
      </c>
      <c r="AX158" s="1">
        <v>6928.69</v>
      </c>
      <c r="AY158">
        <v>0.45650000000000002</v>
      </c>
      <c r="AZ158" s="1">
        <v>1483.86</v>
      </c>
      <c r="BA158">
        <v>9.7799999999999998E-2</v>
      </c>
      <c r="BB158" s="1">
        <v>1191.2</v>
      </c>
      <c r="BC158">
        <v>7.85E-2</v>
      </c>
      <c r="BD158" s="1">
        <v>15178.82</v>
      </c>
      <c r="BE158" s="1">
        <v>4323.84</v>
      </c>
      <c r="BF158">
        <v>0.9385</v>
      </c>
      <c r="BG158">
        <v>0.56240000000000001</v>
      </c>
      <c r="BH158">
        <v>0.2382</v>
      </c>
      <c r="BI158">
        <v>0.14710000000000001</v>
      </c>
      <c r="BJ158">
        <v>3.5099999999999999E-2</v>
      </c>
      <c r="BK158">
        <v>1.72E-2</v>
      </c>
    </row>
    <row r="159" spans="1:63" x14ac:dyDescent="0.25">
      <c r="A159" t="s">
        <v>160</v>
      </c>
      <c r="B159">
        <v>47795</v>
      </c>
      <c r="C159">
        <v>125.48</v>
      </c>
      <c r="D159">
        <v>10.3</v>
      </c>
      <c r="E159" s="1">
        <v>1292.43</v>
      </c>
      <c r="F159" s="1">
        <v>1216.56</v>
      </c>
      <c r="G159">
        <v>1.1999999999999999E-3</v>
      </c>
      <c r="H159">
        <v>4.0000000000000002E-4</v>
      </c>
      <c r="I159">
        <v>5.1000000000000004E-3</v>
      </c>
      <c r="J159">
        <v>5.9999999999999995E-4</v>
      </c>
      <c r="K159">
        <v>1.21E-2</v>
      </c>
      <c r="L159">
        <v>0.95950000000000002</v>
      </c>
      <c r="M159">
        <v>2.1100000000000001E-2</v>
      </c>
      <c r="N159">
        <v>0.41510000000000002</v>
      </c>
      <c r="O159">
        <v>1.4E-3</v>
      </c>
      <c r="P159">
        <v>0.15670000000000001</v>
      </c>
      <c r="Q159" s="1">
        <v>58473.91</v>
      </c>
      <c r="R159">
        <v>0.1996</v>
      </c>
      <c r="S159">
        <v>0.2238</v>
      </c>
      <c r="T159">
        <v>0.5766</v>
      </c>
      <c r="U159">
        <v>11.62</v>
      </c>
      <c r="V159" s="1">
        <v>71597</v>
      </c>
      <c r="W159">
        <v>106.63</v>
      </c>
      <c r="X159" s="1">
        <v>202152.88</v>
      </c>
      <c r="Y159">
        <v>0.6724</v>
      </c>
      <c r="Z159">
        <v>7.3599999999999999E-2</v>
      </c>
      <c r="AA159">
        <v>0.25390000000000001</v>
      </c>
      <c r="AB159">
        <v>0.3276</v>
      </c>
      <c r="AC159">
        <v>202.15</v>
      </c>
      <c r="AD159" s="1">
        <v>5464.29</v>
      </c>
      <c r="AE159">
        <v>447.77</v>
      </c>
      <c r="AF159" s="1">
        <v>174819.61</v>
      </c>
      <c r="AG159" t="s">
        <v>3</v>
      </c>
      <c r="AH159" s="1">
        <v>36295</v>
      </c>
      <c r="AI159" s="1">
        <v>54627.71</v>
      </c>
      <c r="AJ159">
        <v>33.880000000000003</v>
      </c>
      <c r="AK159">
        <v>23.37</v>
      </c>
      <c r="AL159">
        <v>26.01</v>
      </c>
      <c r="AM159">
        <v>4.63</v>
      </c>
      <c r="AN159" s="1">
        <v>1476</v>
      </c>
      <c r="AO159">
        <v>1.1198999999999999</v>
      </c>
      <c r="AP159" s="1">
        <v>1690.02</v>
      </c>
      <c r="AQ159" s="1">
        <v>2759.4</v>
      </c>
      <c r="AR159" s="1">
        <v>7547.67</v>
      </c>
      <c r="AS159">
        <v>764.54</v>
      </c>
      <c r="AT159">
        <v>423.28</v>
      </c>
      <c r="AU159" s="1">
        <v>13184.91</v>
      </c>
      <c r="AV159" s="1">
        <v>7635.99</v>
      </c>
      <c r="AW159">
        <v>0.4748</v>
      </c>
      <c r="AX159" s="1">
        <v>5551.71</v>
      </c>
      <c r="AY159">
        <v>0.34520000000000001</v>
      </c>
      <c r="AZ159" s="1">
        <v>1348.52</v>
      </c>
      <c r="BA159">
        <v>8.3799999999999999E-2</v>
      </c>
      <c r="BB159" s="1">
        <v>1547.41</v>
      </c>
      <c r="BC159">
        <v>9.6199999999999994E-2</v>
      </c>
      <c r="BD159" s="1">
        <v>16083.63</v>
      </c>
      <c r="BE159" s="1">
        <v>6227.01</v>
      </c>
      <c r="BF159">
        <v>1.875</v>
      </c>
      <c r="BG159">
        <v>0.53129999999999999</v>
      </c>
      <c r="BH159">
        <v>0.2465</v>
      </c>
      <c r="BI159">
        <v>0.1636</v>
      </c>
      <c r="BJ159">
        <v>3.7999999999999999E-2</v>
      </c>
      <c r="BK159">
        <v>2.0500000000000001E-2</v>
      </c>
    </row>
    <row r="160" spans="1:63" x14ac:dyDescent="0.25">
      <c r="A160" t="s">
        <v>161</v>
      </c>
      <c r="B160">
        <v>50625</v>
      </c>
      <c r="C160">
        <v>80.900000000000006</v>
      </c>
      <c r="D160">
        <v>7.39</v>
      </c>
      <c r="E160">
        <v>597.87</v>
      </c>
      <c r="F160">
        <v>589.94000000000005</v>
      </c>
      <c r="G160">
        <v>2.3E-3</v>
      </c>
      <c r="H160">
        <v>8.9999999999999998E-4</v>
      </c>
      <c r="I160">
        <v>8.8999999999999999E-3</v>
      </c>
      <c r="J160">
        <v>1.1000000000000001E-3</v>
      </c>
      <c r="K160">
        <v>3.73E-2</v>
      </c>
      <c r="L160">
        <v>0.9274</v>
      </c>
      <c r="M160">
        <v>2.2200000000000001E-2</v>
      </c>
      <c r="N160">
        <v>0.31759999999999999</v>
      </c>
      <c r="O160">
        <v>2.3999999999999998E-3</v>
      </c>
      <c r="P160">
        <v>0.1507</v>
      </c>
      <c r="Q160" s="1">
        <v>57366.38</v>
      </c>
      <c r="R160">
        <v>0.18290000000000001</v>
      </c>
      <c r="S160">
        <v>0.2069</v>
      </c>
      <c r="T160">
        <v>0.61019999999999996</v>
      </c>
      <c r="U160">
        <v>7.29</v>
      </c>
      <c r="V160" s="1">
        <v>67242.48</v>
      </c>
      <c r="W160">
        <v>78.64</v>
      </c>
      <c r="X160" s="1">
        <v>196751.93</v>
      </c>
      <c r="Y160">
        <v>0.74250000000000005</v>
      </c>
      <c r="Z160">
        <v>5.1299999999999998E-2</v>
      </c>
      <c r="AA160">
        <v>0.20619999999999999</v>
      </c>
      <c r="AB160">
        <v>0.25750000000000001</v>
      </c>
      <c r="AC160">
        <v>196.75</v>
      </c>
      <c r="AD160" s="1">
        <v>5873.81</v>
      </c>
      <c r="AE160">
        <v>554.94000000000005</v>
      </c>
      <c r="AF160" s="1">
        <v>174149.56</v>
      </c>
      <c r="AG160" t="s">
        <v>3</v>
      </c>
      <c r="AH160" s="1">
        <v>35818</v>
      </c>
      <c r="AI160" s="1">
        <v>55574.22</v>
      </c>
      <c r="AJ160">
        <v>40.229999999999997</v>
      </c>
      <c r="AK160">
        <v>25.47</v>
      </c>
      <c r="AL160">
        <v>28.92</v>
      </c>
      <c r="AM160">
        <v>4.42</v>
      </c>
      <c r="AN160" s="1">
        <v>1832.73</v>
      </c>
      <c r="AO160">
        <v>1.4728000000000001</v>
      </c>
      <c r="AP160" s="1">
        <v>2092.27</v>
      </c>
      <c r="AQ160" s="1">
        <v>2606.34</v>
      </c>
      <c r="AR160" s="1">
        <v>7971.5</v>
      </c>
      <c r="AS160">
        <v>724.06</v>
      </c>
      <c r="AT160">
        <v>410.76</v>
      </c>
      <c r="AU160" s="1">
        <v>13804.93</v>
      </c>
      <c r="AV160" s="1">
        <v>7867.73</v>
      </c>
      <c r="AW160">
        <v>0.45639999999999997</v>
      </c>
      <c r="AX160" s="1">
        <v>6114.56</v>
      </c>
      <c r="AY160">
        <v>0.35470000000000002</v>
      </c>
      <c r="AZ160" s="1">
        <v>1963.22</v>
      </c>
      <c r="BA160">
        <v>0.1139</v>
      </c>
      <c r="BB160" s="1">
        <v>1292.56</v>
      </c>
      <c r="BC160">
        <v>7.4999999999999997E-2</v>
      </c>
      <c r="BD160" s="1">
        <v>17238.080000000002</v>
      </c>
      <c r="BE160" s="1">
        <v>6705.67</v>
      </c>
      <c r="BF160">
        <v>2.0133000000000001</v>
      </c>
      <c r="BG160">
        <v>0.53269999999999995</v>
      </c>
      <c r="BH160">
        <v>0.2394</v>
      </c>
      <c r="BI160">
        <v>0.15959999999999999</v>
      </c>
      <c r="BJ160">
        <v>3.9300000000000002E-2</v>
      </c>
      <c r="BK160">
        <v>2.9000000000000001E-2</v>
      </c>
    </row>
    <row r="161" spans="1:63" x14ac:dyDescent="0.25">
      <c r="A161" t="s">
        <v>162</v>
      </c>
      <c r="B161">
        <v>48413</v>
      </c>
      <c r="C161">
        <v>149.47999999999999</v>
      </c>
      <c r="D161">
        <v>7.03</v>
      </c>
      <c r="E161" s="1">
        <v>1051.49</v>
      </c>
      <c r="F161">
        <v>998.56</v>
      </c>
      <c r="G161">
        <v>1.9E-3</v>
      </c>
      <c r="H161">
        <v>1.1000000000000001E-3</v>
      </c>
      <c r="I161">
        <v>7.7999999999999996E-3</v>
      </c>
      <c r="J161">
        <v>8.9999999999999998E-4</v>
      </c>
      <c r="K161">
        <v>2.5000000000000001E-2</v>
      </c>
      <c r="L161">
        <v>0.93100000000000005</v>
      </c>
      <c r="M161">
        <v>3.2300000000000002E-2</v>
      </c>
      <c r="N161">
        <v>0.4093</v>
      </c>
      <c r="O161">
        <v>2.5000000000000001E-3</v>
      </c>
      <c r="P161">
        <v>0.1598</v>
      </c>
      <c r="Q161" s="1">
        <v>57887.68</v>
      </c>
      <c r="R161">
        <v>0.21490000000000001</v>
      </c>
      <c r="S161">
        <v>0.22090000000000001</v>
      </c>
      <c r="T161">
        <v>0.56420000000000003</v>
      </c>
      <c r="U161">
        <v>9.67</v>
      </c>
      <c r="V161" s="1">
        <v>72527.429999999993</v>
      </c>
      <c r="W161">
        <v>104.08</v>
      </c>
      <c r="X161" s="1">
        <v>207140.99</v>
      </c>
      <c r="Y161">
        <v>0.70189999999999997</v>
      </c>
      <c r="Z161">
        <v>8.5800000000000001E-2</v>
      </c>
      <c r="AA161">
        <v>0.21240000000000001</v>
      </c>
      <c r="AB161">
        <v>0.29809999999999998</v>
      </c>
      <c r="AC161">
        <v>207.14</v>
      </c>
      <c r="AD161" s="1">
        <v>5555.48</v>
      </c>
      <c r="AE161">
        <v>490.13</v>
      </c>
      <c r="AF161" s="1">
        <v>185976.76</v>
      </c>
      <c r="AG161" t="s">
        <v>3</v>
      </c>
      <c r="AH161" s="1">
        <v>36828</v>
      </c>
      <c r="AI161" s="1">
        <v>54698.43</v>
      </c>
      <c r="AJ161">
        <v>34.979999999999997</v>
      </c>
      <c r="AK161">
        <v>24.02</v>
      </c>
      <c r="AL161">
        <v>27.01</v>
      </c>
      <c r="AM161">
        <v>4.5199999999999996</v>
      </c>
      <c r="AN161" s="1">
        <v>1295.57</v>
      </c>
      <c r="AO161">
        <v>1.2741</v>
      </c>
      <c r="AP161" s="1">
        <v>1778.35</v>
      </c>
      <c r="AQ161" s="1">
        <v>2456.67</v>
      </c>
      <c r="AR161" s="1">
        <v>7563.96</v>
      </c>
      <c r="AS161">
        <v>682.07</v>
      </c>
      <c r="AT161">
        <v>416.28</v>
      </c>
      <c r="AU161" s="1">
        <v>12897.32</v>
      </c>
      <c r="AV161" s="1">
        <v>7713.87</v>
      </c>
      <c r="AW161">
        <v>0.47289999999999999</v>
      </c>
      <c r="AX161" s="1">
        <v>5741.08</v>
      </c>
      <c r="AY161">
        <v>0.35189999999999999</v>
      </c>
      <c r="AZ161" s="1">
        <v>1495.57</v>
      </c>
      <c r="BA161">
        <v>9.1700000000000004E-2</v>
      </c>
      <c r="BB161" s="1">
        <v>1361.8</v>
      </c>
      <c r="BC161">
        <v>8.3500000000000005E-2</v>
      </c>
      <c r="BD161" s="1">
        <v>16312.32</v>
      </c>
      <c r="BE161" s="1">
        <v>6348.18</v>
      </c>
      <c r="BF161">
        <v>1.9535</v>
      </c>
      <c r="BG161">
        <v>0.53610000000000002</v>
      </c>
      <c r="BH161">
        <v>0.24679999999999999</v>
      </c>
      <c r="BI161">
        <v>0.15390000000000001</v>
      </c>
      <c r="BJ161">
        <v>4.1200000000000001E-2</v>
      </c>
      <c r="BK161">
        <v>2.1999999999999999E-2</v>
      </c>
    </row>
    <row r="162" spans="1:63" x14ac:dyDescent="0.25">
      <c r="A162" t="s">
        <v>163</v>
      </c>
      <c r="B162">
        <v>45773</v>
      </c>
      <c r="C162">
        <v>60.1</v>
      </c>
      <c r="D162">
        <v>39.33</v>
      </c>
      <c r="E162" s="1">
        <v>2363.83</v>
      </c>
      <c r="F162" s="1">
        <v>2172.23</v>
      </c>
      <c r="G162">
        <v>6.4999999999999997E-3</v>
      </c>
      <c r="H162">
        <v>6.9999999999999999E-4</v>
      </c>
      <c r="I162">
        <v>2.8299999999999999E-2</v>
      </c>
      <c r="J162">
        <v>8.0000000000000004E-4</v>
      </c>
      <c r="K162">
        <v>9.9699999999999997E-2</v>
      </c>
      <c r="L162">
        <v>0.8</v>
      </c>
      <c r="M162">
        <v>6.4000000000000001E-2</v>
      </c>
      <c r="N162">
        <v>0.45329999999999998</v>
      </c>
      <c r="O162">
        <v>2.2100000000000002E-2</v>
      </c>
      <c r="P162">
        <v>0.15540000000000001</v>
      </c>
      <c r="Q162" s="1">
        <v>64156.07</v>
      </c>
      <c r="R162">
        <v>0.2016</v>
      </c>
      <c r="S162">
        <v>0.21160000000000001</v>
      </c>
      <c r="T162">
        <v>0.58679999999999999</v>
      </c>
      <c r="U162">
        <v>16.29</v>
      </c>
      <c r="V162" s="1">
        <v>84005.98</v>
      </c>
      <c r="W162">
        <v>140.34</v>
      </c>
      <c r="X162" s="1">
        <v>159582.45000000001</v>
      </c>
      <c r="Y162">
        <v>0.72240000000000004</v>
      </c>
      <c r="Z162">
        <v>0.20680000000000001</v>
      </c>
      <c r="AA162">
        <v>7.0699999999999999E-2</v>
      </c>
      <c r="AB162">
        <v>0.27760000000000001</v>
      </c>
      <c r="AC162">
        <v>159.58000000000001</v>
      </c>
      <c r="AD162" s="1">
        <v>5144.57</v>
      </c>
      <c r="AE162">
        <v>527.02</v>
      </c>
      <c r="AF162" s="1">
        <v>148839.23000000001</v>
      </c>
      <c r="AG162" t="s">
        <v>3</v>
      </c>
      <c r="AH162" s="1">
        <v>33601</v>
      </c>
      <c r="AI162" s="1">
        <v>54159.7</v>
      </c>
      <c r="AJ162">
        <v>48.56</v>
      </c>
      <c r="AK162">
        <v>28.98</v>
      </c>
      <c r="AL162">
        <v>37.33</v>
      </c>
      <c r="AM162">
        <v>4.2300000000000004</v>
      </c>
      <c r="AN162" s="1">
        <v>1285.52</v>
      </c>
      <c r="AO162">
        <v>1.0226999999999999</v>
      </c>
      <c r="AP162" s="1">
        <v>1539.58</v>
      </c>
      <c r="AQ162" s="1">
        <v>2050.73</v>
      </c>
      <c r="AR162" s="1">
        <v>7577.75</v>
      </c>
      <c r="AS162">
        <v>800.63</v>
      </c>
      <c r="AT162">
        <v>351.96</v>
      </c>
      <c r="AU162" s="1">
        <v>12320.65</v>
      </c>
      <c r="AV162" s="1">
        <v>6596.95</v>
      </c>
      <c r="AW162">
        <v>0.4612</v>
      </c>
      <c r="AX162" s="1">
        <v>5212.68</v>
      </c>
      <c r="AY162">
        <v>0.3644</v>
      </c>
      <c r="AZ162" s="1">
        <v>1089.44</v>
      </c>
      <c r="BA162">
        <v>7.6200000000000004E-2</v>
      </c>
      <c r="BB162" s="1">
        <v>1404.19</v>
      </c>
      <c r="BC162">
        <v>9.8199999999999996E-2</v>
      </c>
      <c r="BD162" s="1">
        <v>14303.27</v>
      </c>
      <c r="BE162" s="1">
        <v>4763.79</v>
      </c>
      <c r="BF162">
        <v>1.3545</v>
      </c>
      <c r="BG162">
        <v>0.56869999999999998</v>
      </c>
      <c r="BH162">
        <v>0.23769999999999999</v>
      </c>
      <c r="BI162">
        <v>0.1492</v>
      </c>
      <c r="BJ162">
        <v>2.9499999999999998E-2</v>
      </c>
      <c r="BK162">
        <v>1.4999999999999999E-2</v>
      </c>
    </row>
    <row r="163" spans="1:63" x14ac:dyDescent="0.25">
      <c r="A163" t="s">
        <v>164</v>
      </c>
      <c r="B163">
        <v>50682</v>
      </c>
      <c r="C163">
        <v>122.19</v>
      </c>
      <c r="D163">
        <v>8.77</v>
      </c>
      <c r="E163" s="1">
        <v>1072.06</v>
      </c>
      <c r="F163" s="1">
        <v>1053.8399999999999</v>
      </c>
      <c r="G163">
        <v>3.0999999999999999E-3</v>
      </c>
      <c r="H163">
        <v>1.1999999999999999E-3</v>
      </c>
      <c r="I163">
        <v>6.7000000000000002E-3</v>
      </c>
      <c r="J163">
        <v>8.9999999999999998E-4</v>
      </c>
      <c r="K163">
        <v>3.3300000000000003E-2</v>
      </c>
      <c r="L163">
        <v>0.92430000000000001</v>
      </c>
      <c r="M163">
        <v>3.04E-2</v>
      </c>
      <c r="N163">
        <v>0.28170000000000001</v>
      </c>
      <c r="O163">
        <v>2.2000000000000001E-3</v>
      </c>
      <c r="P163">
        <v>0.15340000000000001</v>
      </c>
      <c r="Q163" s="1">
        <v>59358.17</v>
      </c>
      <c r="R163">
        <v>0.19819999999999999</v>
      </c>
      <c r="S163">
        <v>0.18629999999999999</v>
      </c>
      <c r="T163">
        <v>0.61560000000000004</v>
      </c>
      <c r="U163">
        <v>10.76</v>
      </c>
      <c r="V163" s="1">
        <v>72564.7</v>
      </c>
      <c r="W163">
        <v>95.75</v>
      </c>
      <c r="X163" s="1">
        <v>192800.16</v>
      </c>
      <c r="Y163">
        <v>0.79630000000000001</v>
      </c>
      <c r="Z163">
        <v>6.4000000000000001E-2</v>
      </c>
      <c r="AA163">
        <v>0.1396</v>
      </c>
      <c r="AB163">
        <v>0.20369999999999999</v>
      </c>
      <c r="AC163">
        <v>192.8</v>
      </c>
      <c r="AD163" s="1">
        <v>5114.96</v>
      </c>
      <c r="AE163">
        <v>519.23</v>
      </c>
      <c r="AF163" s="1">
        <v>174736.87</v>
      </c>
      <c r="AG163" t="s">
        <v>3</v>
      </c>
      <c r="AH163" s="1">
        <v>37722</v>
      </c>
      <c r="AI163" s="1">
        <v>57684.52</v>
      </c>
      <c r="AJ163">
        <v>36.89</v>
      </c>
      <c r="AK163">
        <v>24.17</v>
      </c>
      <c r="AL163">
        <v>28.16</v>
      </c>
      <c r="AM163">
        <v>4.29</v>
      </c>
      <c r="AN163" s="1">
        <v>1746.37</v>
      </c>
      <c r="AO163">
        <v>1.3975</v>
      </c>
      <c r="AP163" s="1">
        <v>1715.48</v>
      </c>
      <c r="AQ163" s="1">
        <v>2294.16</v>
      </c>
      <c r="AR163" s="1">
        <v>7360.49</v>
      </c>
      <c r="AS163">
        <v>723.68</v>
      </c>
      <c r="AT163">
        <v>353.2</v>
      </c>
      <c r="AU163" s="1">
        <v>12447.01</v>
      </c>
      <c r="AV163" s="1">
        <v>6724.23</v>
      </c>
      <c r="AW163">
        <v>0.44469999999999998</v>
      </c>
      <c r="AX163" s="1">
        <v>5679.52</v>
      </c>
      <c r="AY163">
        <v>0.37559999999999999</v>
      </c>
      <c r="AZ163" s="1">
        <v>1475.61</v>
      </c>
      <c r="BA163">
        <v>9.7600000000000006E-2</v>
      </c>
      <c r="BB163" s="1">
        <v>1242.0899999999999</v>
      </c>
      <c r="BC163">
        <v>8.2100000000000006E-2</v>
      </c>
      <c r="BD163" s="1">
        <v>15121.45</v>
      </c>
      <c r="BE163" s="1">
        <v>5614.17</v>
      </c>
      <c r="BF163">
        <v>1.6001000000000001</v>
      </c>
      <c r="BG163">
        <v>0.54449999999999998</v>
      </c>
      <c r="BH163">
        <v>0.2417</v>
      </c>
      <c r="BI163">
        <v>0.15920000000000001</v>
      </c>
      <c r="BJ163">
        <v>3.6900000000000002E-2</v>
      </c>
      <c r="BK163">
        <v>1.7600000000000001E-2</v>
      </c>
    </row>
    <row r="164" spans="1:63" x14ac:dyDescent="0.25">
      <c r="A164" t="s">
        <v>165</v>
      </c>
      <c r="B164">
        <v>43943</v>
      </c>
      <c r="C164">
        <v>17.95</v>
      </c>
      <c r="D164">
        <v>306.52</v>
      </c>
      <c r="E164" s="1">
        <v>5502.83</v>
      </c>
      <c r="F164" s="1">
        <v>4575.29</v>
      </c>
      <c r="G164">
        <v>6.4999999999999997E-3</v>
      </c>
      <c r="H164">
        <v>1.2999999999999999E-3</v>
      </c>
      <c r="I164">
        <v>0.24970000000000001</v>
      </c>
      <c r="J164">
        <v>1.5E-3</v>
      </c>
      <c r="K164">
        <v>0.1108</v>
      </c>
      <c r="L164">
        <v>0.51749999999999996</v>
      </c>
      <c r="M164">
        <v>0.11260000000000001</v>
      </c>
      <c r="N164">
        <v>0.80500000000000005</v>
      </c>
      <c r="O164">
        <v>3.4599999999999999E-2</v>
      </c>
      <c r="P164">
        <v>0.1895</v>
      </c>
      <c r="Q164" s="1">
        <v>65109.71</v>
      </c>
      <c r="R164">
        <v>0.2291</v>
      </c>
      <c r="S164">
        <v>0.19819999999999999</v>
      </c>
      <c r="T164">
        <v>0.57269999999999999</v>
      </c>
      <c r="U164">
        <v>38.520000000000003</v>
      </c>
      <c r="V164" s="1">
        <v>91687.28</v>
      </c>
      <c r="W164">
        <v>140.62</v>
      </c>
      <c r="X164" s="1">
        <v>107579.16</v>
      </c>
      <c r="Y164">
        <v>0.6593</v>
      </c>
      <c r="Z164">
        <v>0.27950000000000003</v>
      </c>
      <c r="AA164">
        <v>6.1199999999999997E-2</v>
      </c>
      <c r="AB164">
        <v>0.3407</v>
      </c>
      <c r="AC164">
        <v>107.58</v>
      </c>
      <c r="AD164" s="1">
        <v>4305.66</v>
      </c>
      <c r="AE164">
        <v>477.52</v>
      </c>
      <c r="AF164" s="1">
        <v>93538.7</v>
      </c>
      <c r="AG164" t="s">
        <v>3</v>
      </c>
      <c r="AH164" s="1">
        <v>30090</v>
      </c>
      <c r="AI164" s="1">
        <v>42393.48</v>
      </c>
      <c r="AJ164">
        <v>60.84</v>
      </c>
      <c r="AK164">
        <v>38.020000000000003</v>
      </c>
      <c r="AL164">
        <v>44.36</v>
      </c>
      <c r="AM164">
        <v>4.5999999999999996</v>
      </c>
      <c r="AN164">
        <v>911.28</v>
      </c>
      <c r="AO164">
        <v>1.1104000000000001</v>
      </c>
      <c r="AP164" s="1">
        <v>1743.18</v>
      </c>
      <c r="AQ164" s="1">
        <v>2407.2600000000002</v>
      </c>
      <c r="AR164" s="1">
        <v>8065.07</v>
      </c>
      <c r="AS164">
        <v>987.15</v>
      </c>
      <c r="AT164">
        <v>472.53</v>
      </c>
      <c r="AU164" s="1">
        <v>13675.19</v>
      </c>
      <c r="AV164" s="1">
        <v>9462.99</v>
      </c>
      <c r="AW164">
        <v>0.56240000000000001</v>
      </c>
      <c r="AX164" s="1">
        <v>4589.76</v>
      </c>
      <c r="AY164">
        <v>0.27279999999999999</v>
      </c>
      <c r="AZ164">
        <v>759.15</v>
      </c>
      <c r="BA164">
        <v>4.5100000000000001E-2</v>
      </c>
      <c r="BB164" s="1">
        <v>2013.26</v>
      </c>
      <c r="BC164">
        <v>0.1197</v>
      </c>
      <c r="BD164" s="1">
        <v>16825.16</v>
      </c>
      <c r="BE164" s="1">
        <v>5818.6</v>
      </c>
      <c r="BF164">
        <v>2.6097999999999999</v>
      </c>
      <c r="BG164">
        <v>0.58240000000000003</v>
      </c>
      <c r="BH164">
        <v>0.2258</v>
      </c>
      <c r="BI164">
        <v>0.15049999999999999</v>
      </c>
      <c r="BJ164">
        <v>2.76E-2</v>
      </c>
      <c r="BK164">
        <v>1.37E-2</v>
      </c>
    </row>
    <row r="165" spans="1:63" x14ac:dyDescent="0.25">
      <c r="A165" t="s">
        <v>166</v>
      </c>
      <c r="B165">
        <v>43950</v>
      </c>
      <c r="C165">
        <v>13.67</v>
      </c>
      <c r="D165">
        <v>391.29</v>
      </c>
      <c r="E165" s="1">
        <v>5347.56</v>
      </c>
      <c r="F165" s="1">
        <v>4036.7</v>
      </c>
      <c r="G165">
        <v>5.4999999999999997E-3</v>
      </c>
      <c r="H165">
        <v>8.9999999999999998E-4</v>
      </c>
      <c r="I165">
        <v>0.4224</v>
      </c>
      <c r="J165">
        <v>1.5E-3</v>
      </c>
      <c r="K165">
        <v>0.13450000000000001</v>
      </c>
      <c r="L165">
        <v>0.31459999999999999</v>
      </c>
      <c r="M165">
        <v>0.1207</v>
      </c>
      <c r="N165">
        <v>0.96050000000000002</v>
      </c>
      <c r="O165">
        <v>4.9799999999999997E-2</v>
      </c>
      <c r="P165">
        <v>0.18840000000000001</v>
      </c>
      <c r="Q165" s="1">
        <v>64001.9</v>
      </c>
      <c r="R165">
        <v>0.26250000000000001</v>
      </c>
      <c r="S165">
        <v>0.21590000000000001</v>
      </c>
      <c r="T165">
        <v>0.52159999999999995</v>
      </c>
      <c r="U165">
        <v>41.14</v>
      </c>
      <c r="V165" s="1">
        <v>88184.04</v>
      </c>
      <c r="W165">
        <v>128.44999999999999</v>
      </c>
      <c r="X165" s="1">
        <v>83830.34</v>
      </c>
      <c r="Y165">
        <v>0.63580000000000003</v>
      </c>
      <c r="Z165">
        <v>0.28439999999999999</v>
      </c>
      <c r="AA165">
        <v>7.9799999999999996E-2</v>
      </c>
      <c r="AB165">
        <v>0.36420000000000002</v>
      </c>
      <c r="AC165">
        <v>83.83</v>
      </c>
      <c r="AD165" s="1">
        <v>3985.35</v>
      </c>
      <c r="AE165">
        <v>450.43</v>
      </c>
      <c r="AF165" s="1">
        <v>72959.8</v>
      </c>
      <c r="AG165" t="s">
        <v>3</v>
      </c>
      <c r="AH165" s="1">
        <v>27307</v>
      </c>
      <c r="AI165" s="1">
        <v>38447.980000000003</v>
      </c>
      <c r="AJ165">
        <v>66.489999999999995</v>
      </c>
      <c r="AK165">
        <v>44.11</v>
      </c>
      <c r="AL165">
        <v>51.22</v>
      </c>
      <c r="AM165">
        <v>4.66</v>
      </c>
      <c r="AN165">
        <v>1.78</v>
      </c>
      <c r="AO165">
        <v>1.2104999999999999</v>
      </c>
      <c r="AP165" s="1">
        <v>2193.13</v>
      </c>
      <c r="AQ165" s="1">
        <v>2742.84</v>
      </c>
      <c r="AR165" s="1">
        <v>8482.66</v>
      </c>
      <c r="AS165" s="1">
        <v>1079.78</v>
      </c>
      <c r="AT165">
        <v>644.58000000000004</v>
      </c>
      <c r="AU165" s="1">
        <v>15142.99</v>
      </c>
      <c r="AV165" s="1">
        <v>11495.77</v>
      </c>
      <c r="AW165">
        <v>0.58430000000000004</v>
      </c>
      <c r="AX165" s="1">
        <v>4680.5600000000004</v>
      </c>
      <c r="AY165">
        <v>0.2379</v>
      </c>
      <c r="AZ165">
        <v>907.29</v>
      </c>
      <c r="BA165">
        <v>4.6100000000000002E-2</v>
      </c>
      <c r="BB165" s="1">
        <v>2591.12</v>
      </c>
      <c r="BC165">
        <v>0.13170000000000001</v>
      </c>
      <c r="BD165" s="1">
        <v>19674.75</v>
      </c>
      <c r="BE165" s="1">
        <v>6284.36</v>
      </c>
      <c r="BF165">
        <v>3.5964</v>
      </c>
      <c r="BG165">
        <v>0.56689999999999996</v>
      </c>
      <c r="BH165">
        <v>0.22109999999999999</v>
      </c>
      <c r="BI165">
        <v>0.17130000000000001</v>
      </c>
      <c r="BJ165">
        <v>2.86E-2</v>
      </c>
      <c r="BK165">
        <v>1.2E-2</v>
      </c>
    </row>
    <row r="166" spans="1:63" x14ac:dyDescent="0.25">
      <c r="A166" t="s">
        <v>167</v>
      </c>
      <c r="B166">
        <v>47050</v>
      </c>
      <c r="C166">
        <v>108.52</v>
      </c>
      <c r="D166">
        <v>9.66</v>
      </c>
      <c r="E166" s="1">
        <v>1048.48</v>
      </c>
      <c r="F166" s="1">
        <v>1039.05</v>
      </c>
      <c r="G166">
        <v>3.0999999999999999E-3</v>
      </c>
      <c r="H166">
        <v>1.2999999999999999E-3</v>
      </c>
      <c r="I166">
        <v>5.4999999999999997E-3</v>
      </c>
      <c r="J166">
        <v>1.1000000000000001E-3</v>
      </c>
      <c r="K166">
        <v>4.2599999999999999E-2</v>
      </c>
      <c r="L166">
        <v>0.91910000000000003</v>
      </c>
      <c r="M166">
        <v>2.7199999999999998E-2</v>
      </c>
      <c r="N166">
        <v>0.2586</v>
      </c>
      <c r="O166">
        <v>1.6999999999999999E-3</v>
      </c>
      <c r="P166">
        <v>0.14599999999999999</v>
      </c>
      <c r="Q166" s="1">
        <v>60536.4</v>
      </c>
      <c r="R166">
        <v>0.19139999999999999</v>
      </c>
      <c r="S166">
        <v>0.1968</v>
      </c>
      <c r="T166">
        <v>0.61180000000000001</v>
      </c>
      <c r="U166">
        <v>11.19</v>
      </c>
      <c r="V166" s="1">
        <v>69520.59</v>
      </c>
      <c r="W166">
        <v>89.77</v>
      </c>
      <c r="X166" s="1">
        <v>212732.04</v>
      </c>
      <c r="Y166">
        <v>0.71160000000000001</v>
      </c>
      <c r="Z166">
        <v>7.6499999999999999E-2</v>
      </c>
      <c r="AA166">
        <v>0.21190000000000001</v>
      </c>
      <c r="AB166">
        <v>0.28839999999999999</v>
      </c>
      <c r="AC166">
        <v>212.73</v>
      </c>
      <c r="AD166" s="1">
        <v>6029.63</v>
      </c>
      <c r="AE166">
        <v>518.83000000000004</v>
      </c>
      <c r="AF166" s="1">
        <v>186585.23</v>
      </c>
      <c r="AG166" t="s">
        <v>3</v>
      </c>
      <c r="AH166" s="1">
        <v>38251</v>
      </c>
      <c r="AI166" s="1">
        <v>59269.69</v>
      </c>
      <c r="AJ166">
        <v>36.96</v>
      </c>
      <c r="AK166">
        <v>24.48</v>
      </c>
      <c r="AL166">
        <v>27.63</v>
      </c>
      <c r="AM166">
        <v>4.34</v>
      </c>
      <c r="AN166" s="1">
        <v>1879.44</v>
      </c>
      <c r="AO166">
        <v>1.2974000000000001</v>
      </c>
      <c r="AP166" s="1">
        <v>1722.87</v>
      </c>
      <c r="AQ166" s="1">
        <v>2327.4899999999998</v>
      </c>
      <c r="AR166" s="1">
        <v>7350.6</v>
      </c>
      <c r="AS166">
        <v>802.04</v>
      </c>
      <c r="AT166">
        <v>380.56</v>
      </c>
      <c r="AU166" s="1">
        <v>12583.56</v>
      </c>
      <c r="AV166" s="1">
        <v>6503.55</v>
      </c>
      <c r="AW166">
        <v>0.4249</v>
      </c>
      <c r="AX166" s="1">
        <v>6027.1</v>
      </c>
      <c r="AY166">
        <v>0.39369999999999999</v>
      </c>
      <c r="AZ166" s="1">
        <v>1616.5</v>
      </c>
      <c r="BA166">
        <v>0.1056</v>
      </c>
      <c r="BB166" s="1">
        <v>1160.4100000000001</v>
      </c>
      <c r="BC166">
        <v>7.5800000000000006E-2</v>
      </c>
      <c r="BD166" s="1">
        <v>15307.55</v>
      </c>
      <c r="BE166" s="1">
        <v>5372.05</v>
      </c>
      <c r="BF166">
        <v>1.4460999999999999</v>
      </c>
      <c r="BG166">
        <v>0.54210000000000003</v>
      </c>
      <c r="BH166">
        <v>0.2351</v>
      </c>
      <c r="BI166">
        <v>0.16089999999999999</v>
      </c>
      <c r="BJ166">
        <v>3.7199999999999997E-2</v>
      </c>
      <c r="BK166">
        <v>2.46E-2</v>
      </c>
    </row>
    <row r="167" spans="1:63" x14ac:dyDescent="0.25">
      <c r="A167" t="s">
        <v>168</v>
      </c>
      <c r="B167">
        <v>50328</v>
      </c>
      <c r="C167">
        <v>85.57</v>
      </c>
      <c r="D167">
        <v>15.9</v>
      </c>
      <c r="E167" s="1">
        <v>1360.38</v>
      </c>
      <c r="F167" s="1">
        <v>1329.35</v>
      </c>
      <c r="G167">
        <v>5.1000000000000004E-3</v>
      </c>
      <c r="H167">
        <v>5.0000000000000001E-4</v>
      </c>
      <c r="I167">
        <v>9.1000000000000004E-3</v>
      </c>
      <c r="J167">
        <v>8.0000000000000004E-4</v>
      </c>
      <c r="K167">
        <v>3.5000000000000003E-2</v>
      </c>
      <c r="L167">
        <v>0.92079999999999995</v>
      </c>
      <c r="M167">
        <v>2.8799999999999999E-2</v>
      </c>
      <c r="N167">
        <v>0.1784</v>
      </c>
      <c r="O167">
        <v>1.38E-2</v>
      </c>
      <c r="P167">
        <v>0.11550000000000001</v>
      </c>
      <c r="Q167" s="1">
        <v>61856.97</v>
      </c>
      <c r="R167">
        <v>0.1585</v>
      </c>
      <c r="S167">
        <v>0.19070000000000001</v>
      </c>
      <c r="T167">
        <v>0.65080000000000005</v>
      </c>
      <c r="U167">
        <v>10.14</v>
      </c>
      <c r="V167" s="1">
        <v>81864.86</v>
      </c>
      <c r="W167">
        <v>128.75</v>
      </c>
      <c r="X167" s="1">
        <v>227942.97</v>
      </c>
      <c r="Y167">
        <v>0.81479999999999997</v>
      </c>
      <c r="Z167">
        <v>7.1099999999999997E-2</v>
      </c>
      <c r="AA167">
        <v>0.11409999999999999</v>
      </c>
      <c r="AB167">
        <v>0.1852</v>
      </c>
      <c r="AC167">
        <v>227.94</v>
      </c>
      <c r="AD167" s="1">
        <v>6101.27</v>
      </c>
      <c r="AE167">
        <v>638.89</v>
      </c>
      <c r="AF167" s="1">
        <v>196803.27</v>
      </c>
      <c r="AG167" t="s">
        <v>3</v>
      </c>
      <c r="AH167" s="1">
        <v>43237</v>
      </c>
      <c r="AI167" s="1">
        <v>75396.399999999994</v>
      </c>
      <c r="AJ167">
        <v>39.89</v>
      </c>
      <c r="AK167">
        <v>24.71</v>
      </c>
      <c r="AL167">
        <v>27.41</v>
      </c>
      <c r="AM167">
        <v>4.53</v>
      </c>
      <c r="AN167" s="1">
        <v>1933.85</v>
      </c>
      <c r="AO167">
        <v>1.0348999999999999</v>
      </c>
      <c r="AP167" s="1">
        <v>1518.34</v>
      </c>
      <c r="AQ167" s="1">
        <v>2132.25</v>
      </c>
      <c r="AR167" s="1">
        <v>6791.01</v>
      </c>
      <c r="AS167">
        <v>656.48</v>
      </c>
      <c r="AT167">
        <v>380.88</v>
      </c>
      <c r="AU167" s="1">
        <v>11478.97</v>
      </c>
      <c r="AV167" s="1">
        <v>4656.6899999999996</v>
      </c>
      <c r="AW167">
        <v>0.3518</v>
      </c>
      <c r="AX167" s="1">
        <v>6527.55</v>
      </c>
      <c r="AY167">
        <v>0.49309999999999998</v>
      </c>
      <c r="AZ167" s="1">
        <v>1283.78</v>
      </c>
      <c r="BA167">
        <v>9.7000000000000003E-2</v>
      </c>
      <c r="BB167">
        <v>768.45</v>
      </c>
      <c r="BC167">
        <v>5.8099999999999999E-2</v>
      </c>
      <c r="BD167" s="1">
        <v>13236.47</v>
      </c>
      <c r="BE167" s="1">
        <v>3718.71</v>
      </c>
      <c r="BF167">
        <v>0.70499999999999996</v>
      </c>
      <c r="BG167">
        <v>0.56059999999999999</v>
      </c>
      <c r="BH167">
        <v>0.23480000000000001</v>
      </c>
      <c r="BI167">
        <v>0.1469</v>
      </c>
      <c r="BJ167">
        <v>3.56E-2</v>
      </c>
      <c r="BK167">
        <v>2.2100000000000002E-2</v>
      </c>
    </row>
    <row r="168" spans="1:63" x14ac:dyDescent="0.25">
      <c r="A168" t="s">
        <v>169</v>
      </c>
      <c r="B168">
        <v>43968</v>
      </c>
      <c r="C168">
        <v>26.33</v>
      </c>
      <c r="D168">
        <v>170.8</v>
      </c>
      <c r="E168" s="1">
        <v>4497.66</v>
      </c>
      <c r="F168" s="1">
        <v>4026.12</v>
      </c>
      <c r="G168">
        <v>1.7000000000000001E-2</v>
      </c>
      <c r="H168">
        <v>1.8E-3</v>
      </c>
      <c r="I168">
        <v>0.20300000000000001</v>
      </c>
      <c r="J168">
        <v>1.5E-3</v>
      </c>
      <c r="K168">
        <v>9.35E-2</v>
      </c>
      <c r="L168">
        <v>0.57799999999999996</v>
      </c>
      <c r="M168">
        <v>0.1053</v>
      </c>
      <c r="N168">
        <v>0.74890000000000001</v>
      </c>
      <c r="O168">
        <v>4.8500000000000001E-2</v>
      </c>
      <c r="P168">
        <v>0.17460000000000001</v>
      </c>
      <c r="Q168" s="1">
        <v>64334.9</v>
      </c>
      <c r="R168">
        <v>0.20150000000000001</v>
      </c>
      <c r="S168">
        <v>0.20910000000000001</v>
      </c>
      <c r="T168">
        <v>0.58940000000000003</v>
      </c>
      <c r="U168">
        <v>28.81</v>
      </c>
      <c r="V168" s="1">
        <v>90864.29</v>
      </c>
      <c r="W168">
        <v>151.97</v>
      </c>
      <c r="X168" s="1">
        <v>149477.1</v>
      </c>
      <c r="Y168">
        <v>0.67359999999999998</v>
      </c>
      <c r="Z168">
        <v>0.2702</v>
      </c>
      <c r="AA168">
        <v>5.62E-2</v>
      </c>
      <c r="AB168">
        <v>0.32640000000000002</v>
      </c>
      <c r="AC168">
        <v>149.47999999999999</v>
      </c>
      <c r="AD168" s="1">
        <v>5631.98</v>
      </c>
      <c r="AE168">
        <v>574.98</v>
      </c>
      <c r="AF168" s="1">
        <v>118979.84</v>
      </c>
      <c r="AG168" t="s">
        <v>3</v>
      </c>
      <c r="AH168" s="1">
        <v>30955</v>
      </c>
      <c r="AI168" s="1">
        <v>50107.91</v>
      </c>
      <c r="AJ168">
        <v>56.76</v>
      </c>
      <c r="AK168">
        <v>34.619999999999997</v>
      </c>
      <c r="AL168">
        <v>41.11</v>
      </c>
      <c r="AM168">
        <v>4.71</v>
      </c>
      <c r="AN168">
        <v>928.84</v>
      </c>
      <c r="AO168">
        <v>1.0093000000000001</v>
      </c>
      <c r="AP168" s="1">
        <v>1557.83</v>
      </c>
      <c r="AQ168" s="1">
        <v>2278.0300000000002</v>
      </c>
      <c r="AR168" s="1">
        <v>7754.69</v>
      </c>
      <c r="AS168">
        <v>932.87</v>
      </c>
      <c r="AT168">
        <v>463.78</v>
      </c>
      <c r="AU168" s="1">
        <v>12987.21</v>
      </c>
      <c r="AV168" s="1">
        <v>7161.09</v>
      </c>
      <c r="AW168">
        <v>0.45900000000000002</v>
      </c>
      <c r="AX168" s="1">
        <v>5565.72</v>
      </c>
      <c r="AY168">
        <v>0.35680000000000001</v>
      </c>
      <c r="AZ168">
        <v>977.98</v>
      </c>
      <c r="BA168">
        <v>6.2700000000000006E-2</v>
      </c>
      <c r="BB168" s="1">
        <v>1895.36</v>
      </c>
      <c r="BC168">
        <v>0.1215</v>
      </c>
      <c r="BD168" s="1">
        <v>15600.15</v>
      </c>
      <c r="BE168" s="1">
        <v>4766.8999999999996</v>
      </c>
      <c r="BF168">
        <v>1.4006000000000001</v>
      </c>
      <c r="BG168">
        <v>0.57750000000000001</v>
      </c>
      <c r="BH168">
        <v>0.22359999999999999</v>
      </c>
      <c r="BI168">
        <v>0.15640000000000001</v>
      </c>
      <c r="BJ168">
        <v>2.8799999999999999E-2</v>
      </c>
      <c r="BK168">
        <v>1.37E-2</v>
      </c>
    </row>
    <row r="169" spans="1:63" x14ac:dyDescent="0.25">
      <c r="A169" t="s">
        <v>170</v>
      </c>
      <c r="B169">
        <v>46102</v>
      </c>
      <c r="C169">
        <v>33.049999999999997</v>
      </c>
      <c r="D169">
        <v>221.41</v>
      </c>
      <c r="E169" s="1">
        <v>7317.11</v>
      </c>
      <c r="F169" s="1">
        <v>6745.44</v>
      </c>
      <c r="G169">
        <v>3.44E-2</v>
      </c>
      <c r="H169">
        <v>1.4E-3</v>
      </c>
      <c r="I169">
        <v>0.15620000000000001</v>
      </c>
      <c r="J169">
        <v>1.1999999999999999E-3</v>
      </c>
      <c r="K169">
        <v>0.10390000000000001</v>
      </c>
      <c r="L169">
        <v>0.62760000000000005</v>
      </c>
      <c r="M169">
        <v>7.5399999999999995E-2</v>
      </c>
      <c r="N169">
        <v>0.44280000000000003</v>
      </c>
      <c r="O169">
        <v>6.2799999999999995E-2</v>
      </c>
      <c r="P169">
        <v>0.16089999999999999</v>
      </c>
      <c r="Q169" s="1">
        <v>70253.91</v>
      </c>
      <c r="R169">
        <v>0.17130000000000001</v>
      </c>
      <c r="S169">
        <v>0.21190000000000001</v>
      </c>
      <c r="T169">
        <v>0.61680000000000001</v>
      </c>
      <c r="U169">
        <v>42.1</v>
      </c>
      <c r="V169" s="1">
        <v>96275.36</v>
      </c>
      <c r="W169">
        <v>170.61</v>
      </c>
      <c r="X169" s="1">
        <v>180656.1</v>
      </c>
      <c r="Y169">
        <v>0.70469999999999999</v>
      </c>
      <c r="Z169">
        <v>0.24929999999999999</v>
      </c>
      <c r="AA169">
        <v>4.5900000000000003E-2</v>
      </c>
      <c r="AB169">
        <v>0.29530000000000001</v>
      </c>
      <c r="AC169">
        <v>180.66</v>
      </c>
      <c r="AD169" s="1">
        <v>7414.16</v>
      </c>
      <c r="AE169">
        <v>758.23</v>
      </c>
      <c r="AF169" s="1">
        <v>164568.23000000001</v>
      </c>
      <c r="AG169" t="s">
        <v>3</v>
      </c>
      <c r="AH169" s="1">
        <v>37589</v>
      </c>
      <c r="AI169" s="1">
        <v>58148.09</v>
      </c>
      <c r="AJ169">
        <v>66.83</v>
      </c>
      <c r="AK169">
        <v>38.159999999999997</v>
      </c>
      <c r="AL169">
        <v>45.42</v>
      </c>
      <c r="AM169">
        <v>5.16</v>
      </c>
      <c r="AN169">
        <v>781.2</v>
      </c>
      <c r="AO169">
        <v>0.93089999999999995</v>
      </c>
      <c r="AP169" s="1">
        <v>1536.35</v>
      </c>
      <c r="AQ169" s="1">
        <v>2009.49</v>
      </c>
      <c r="AR169" s="1">
        <v>7830.99</v>
      </c>
      <c r="AS169">
        <v>894.07</v>
      </c>
      <c r="AT169">
        <v>389</v>
      </c>
      <c r="AU169" s="1">
        <v>12659.89</v>
      </c>
      <c r="AV169" s="1">
        <v>5398.14</v>
      </c>
      <c r="AW169">
        <v>0.36770000000000003</v>
      </c>
      <c r="AX169" s="1">
        <v>7042.11</v>
      </c>
      <c r="AY169">
        <v>0.47970000000000002</v>
      </c>
      <c r="AZ169">
        <v>901.02</v>
      </c>
      <c r="BA169">
        <v>6.1400000000000003E-2</v>
      </c>
      <c r="BB169" s="1">
        <v>1339.43</v>
      </c>
      <c r="BC169">
        <v>9.1200000000000003E-2</v>
      </c>
      <c r="BD169" s="1">
        <v>14680.7</v>
      </c>
      <c r="BE169" s="1">
        <v>3405.38</v>
      </c>
      <c r="BF169">
        <v>0.73509999999999998</v>
      </c>
      <c r="BG169">
        <v>0.59119999999999995</v>
      </c>
      <c r="BH169">
        <v>0.2321</v>
      </c>
      <c r="BI169">
        <v>0.13189999999999999</v>
      </c>
      <c r="BJ169">
        <v>2.9100000000000001E-2</v>
      </c>
      <c r="BK169">
        <v>1.5599999999999999E-2</v>
      </c>
    </row>
    <row r="170" spans="1:63" x14ac:dyDescent="0.25">
      <c r="A170" t="s">
        <v>171</v>
      </c>
      <c r="B170">
        <v>47621</v>
      </c>
      <c r="C170">
        <v>82.33</v>
      </c>
      <c r="D170">
        <v>11.16</v>
      </c>
      <c r="E170">
        <v>918.65</v>
      </c>
      <c r="F170">
        <v>910.73</v>
      </c>
      <c r="G170">
        <v>8.9999999999999998E-4</v>
      </c>
      <c r="H170">
        <v>6.9999999999999999E-4</v>
      </c>
      <c r="I170">
        <v>5.1999999999999998E-3</v>
      </c>
      <c r="J170">
        <v>8.0000000000000004E-4</v>
      </c>
      <c r="K170">
        <v>1.5599999999999999E-2</v>
      </c>
      <c r="L170">
        <v>0.95599999999999996</v>
      </c>
      <c r="M170">
        <v>2.0799999999999999E-2</v>
      </c>
      <c r="N170">
        <v>0.3574</v>
      </c>
      <c r="O170">
        <v>1.8E-3</v>
      </c>
      <c r="P170">
        <v>0.1449</v>
      </c>
      <c r="Q170" s="1">
        <v>58058.39</v>
      </c>
      <c r="R170">
        <v>0.20780000000000001</v>
      </c>
      <c r="S170">
        <v>0.20610000000000001</v>
      </c>
      <c r="T170">
        <v>0.58609999999999995</v>
      </c>
      <c r="U170">
        <v>9.86</v>
      </c>
      <c r="V170" s="1">
        <v>65248.34</v>
      </c>
      <c r="W170">
        <v>89.88</v>
      </c>
      <c r="X170" s="1">
        <v>198615.52</v>
      </c>
      <c r="Y170">
        <v>0.69259999999999999</v>
      </c>
      <c r="Z170">
        <v>4.41E-2</v>
      </c>
      <c r="AA170">
        <v>0.26329999999999998</v>
      </c>
      <c r="AB170">
        <v>0.30740000000000001</v>
      </c>
      <c r="AC170">
        <v>198.62</v>
      </c>
      <c r="AD170" s="1">
        <v>5806.15</v>
      </c>
      <c r="AE170">
        <v>484.35</v>
      </c>
      <c r="AF170" s="1">
        <v>154356.41</v>
      </c>
      <c r="AG170" t="s">
        <v>3</v>
      </c>
      <c r="AH170" s="1">
        <v>35104</v>
      </c>
      <c r="AI170" s="1">
        <v>53429.73</v>
      </c>
      <c r="AJ170">
        <v>36.69</v>
      </c>
      <c r="AK170">
        <v>24.45</v>
      </c>
      <c r="AL170">
        <v>26.37</v>
      </c>
      <c r="AM170">
        <v>4.4800000000000004</v>
      </c>
      <c r="AN170" s="1">
        <v>1651.15</v>
      </c>
      <c r="AO170">
        <v>1.3019000000000001</v>
      </c>
      <c r="AP170" s="1">
        <v>1760.44</v>
      </c>
      <c r="AQ170" s="1">
        <v>2479.14</v>
      </c>
      <c r="AR170" s="1">
        <v>7395.5</v>
      </c>
      <c r="AS170">
        <v>765.22</v>
      </c>
      <c r="AT170">
        <v>369.05</v>
      </c>
      <c r="AU170" s="1">
        <v>12769.34</v>
      </c>
      <c r="AV170" s="1">
        <v>7752.56</v>
      </c>
      <c r="AW170">
        <v>0.48039999999999999</v>
      </c>
      <c r="AX170" s="1">
        <v>5381.57</v>
      </c>
      <c r="AY170">
        <v>0.33350000000000002</v>
      </c>
      <c r="AZ170" s="1">
        <v>1539.74</v>
      </c>
      <c r="BA170">
        <v>9.5399999999999999E-2</v>
      </c>
      <c r="BB170" s="1">
        <v>1463.35</v>
      </c>
      <c r="BC170">
        <v>9.0700000000000003E-2</v>
      </c>
      <c r="BD170" s="1">
        <v>16137.22</v>
      </c>
      <c r="BE170" s="1">
        <v>6965.84</v>
      </c>
      <c r="BF170">
        <v>2.2058</v>
      </c>
      <c r="BG170">
        <v>0.54090000000000005</v>
      </c>
      <c r="BH170">
        <v>0.24410000000000001</v>
      </c>
      <c r="BI170">
        <v>0.15010000000000001</v>
      </c>
      <c r="BJ170">
        <v>3.9E-2</v>
      </c>
      <c r="BK170">
        <v>2.58E-2</v>
      </c>
    </row>
    <row r="171" spans="1:63" x14ac:dyDescent="0.25">
      <c r="A171" t="s">
        <v>172</v>
      </c>
      <c r="B171">
        <v>46870</v>
      </c>
      <c r="C171">
        <v>120.67</v>
      </c>
      <c r="D171">
        <v>13.32</v>
      </c>
      <c r="E171" s="1">
        <v>1606.96</v>
      </c>
      <c r="F171" s="1">
        <v>1555.94</v>
      </c>
      <c r="G171">
        <v>2.7000000000000001E-3</v>
      </c>
      <c r="H171">
        <v>5.0000000000000001E-4</v>
      </c>
      <c r="I171">
        <v>5.1999999999999998E-3</v>
      </c>
      <c r="J171">
        <v>6.9999999999999999E-4</v>
      </c>
      <c r="K171">
        <v>1.7000000000000001E-2</v>
      </c>
      <c r="L171">
        <v>0.9506</v>
      </c>
      <c r="M171">
        <v>2.3300000000000001E-2</v>
      </c>
      <c r="N171">
        <v>0.31309999999999999</v>
      </c>
      <c r="O171">
        <v>1.6999999999999999E-3</v>
      </c>
      <c r="P171">
        <v>0.14319999999999999</v>
      </c>
      <c r="Q171" s="1">
        <v>59320.65</v>
      </c>
      <c r="R171">
        <v>0.1777</v>
      </c>
      <c r="S171">
        <v>0.20699999999999999</v>
      </c>
      <c r="T171">
        <v>0.61519999999999997</v>
      </c>
      <c r="U171">
        <v>13.62</v>
      </c>
      <c r="V171" s="1">
        <v>77033.77</v>
      </c>
      <c r="W171">
        <v>113.5</v>
      </c>
      <c r="X171" s="1">
        <v>191564.51</v>
      </c>
      <c r="Y171">
        <v>0.79579999999999995</v>
      </c>
      <c r="Z171">
        <v>7.5300000000000006E-2</v>
      </c>
      <c r="AA171">
        <v>0.12889999999999999</v>
      </c>
      <c r="AB171">
        <v>0.20419999999999999</v>
      </c>
      <c r="AC171">
        <v>191.56</v>
      </c>
      <c r="AD171" s="1">
        <v>5053</v>
      </c>
      <c r="AE171">
        <v>513.16</v>
      </c>
      <c r="AF171" s="1">
        <v>169622.96</v>
      </c>
      <c r="AG171" t="s">
        <v>3</v>
      </c>
      <c r="AH171" s="1">
        <v>38577</v>
      </c>
      <c r="AI171" s="1">
        <v>60027.01</v>
      </c>
      <c r="AJ171">
        <v>37.4</v>
      </c>
      <c r="AK171">
        <v>24.27</v>
      </c>
      <c r="AL171">
        <v>26.83</v>
      </c>
      <c r="AM171">
        <v>4.26</v>
      </c>
      <c r="AN171" s="1">
        <v>1442.22</v>
      </c>
      <c r="AO171">
        <v>1.0543</v>
      </c>
      <c r="AP171" s="1">
        <v>1519.95</v>
      </c>
      <c r="AQ171" s="1">
        <v>2374.9299999999998</v>
      </c>
      <c r="AR171" s="1">
        <v>7063.26</v>
      </c>
      <c r="AS171">
        <v>706.4</v>
      </c>
      <c r="AT171">
        <v>358</v>
      </c>
      <c r="AU171" s="1">
        <v>12022.54</v>
      </c>
      <c r="AV171" s="1">
        <v>6684.83</v>
      </c>
      <c r="AW171">
        <v>0.46639999999999998</v>
      </c>
      <c r="AX171" s="1">
        <v>5046.46</v>
      </c>
      <c r="AY171">
        <v>0.35210000000000002</v>
      </c>
      <c r="AZ171" s="1">
        <v>1355.28</v>
      </c>
      <c r="BA171">
        <v>9.4600000000000004E-2</v>
      </c>
      <c r="BB171" s="1">
        <v>1246.98</v>
      </c>
      <c r="BC171">
        <v>8.6999999999999994E-2</v>
      </c>
      <c r="BD171" s="1">
        <v>14333.55</v>
      </c>
      <c r="BE171" s="1">
        <v>5635.05</v>
      </c>
      <c r="BF171">
        <v>1.4245000000000001</v>
      </c>
      <c r="BG171">
        <v>0.55030000000000001</v>
      </c>
      <c r="BH171">
        <v>0.25829999999999997</v>
      </c>
      <c r="BI171">
        <v>0.14330000000000001</v>
      </c>
      <c r="BJ171">
        <v>3.2899999999999999E-2</v>
      </c>
      <c r="BK171">
        <v>1.52E-2</v>
      </c>
    </row>
    <row r="172" spans="1:63" x14ac:dyDescent="0.25">
      <c r="A172" t="s">
        <v>173</v>
      </c>
      <c r="B172">
        <v>47936</v>
      </c>
      <c r="C172">
        <v>47.05</v>
      </c>
      <c r="D172">
        <v>32.58</v>
      </c>
      <c r="E172" s="1">
        <v>1532.98</v>
      </c>
      <c r="F172" s="1">
        <v>1456.31</v>
      </c>
      <c r="G172">
        <v>5.1999999999999998E-3</v>
      </c>
      <c r="H172">
        <v>6.9999999999999999E-4</v>
      </c>
      <c r="I172">
        <v>8.6E-3</v>
      </c>
      <c r="J172">
        <v>1.1999999999999999E-3</v>
      </c>
      <c r="K172">
        <v>1.8800000000000001E-2</v>
      </c>
      <c r="L172">
        <v>0.93700000000000006</v>
      </c>
      <c r="M172">
        <v>2.8500000000000001E-2</v>
      </c>
      <c r="N172">
        <v>0.36099999999999999</v>
      </c>
      <c r="O172">
        <v>3.5000000000000001E-3</v>
      </c>
      <c r="P172">
        <v>0.1431</v>
      </c>
      <c r="Q172" s="1">
        <v>60762.87</v>
      </c>
      <c r="R172">
        <v>0.17399999999999999</v>
      </c>
      <c r="S172">
        <v>0.17829999999999999</v>
      </c>
      <c r="T172">
        <v>0.64770000000000005</v>
      </c>
      <c r="U172">
        <v>11.05</v>
      </c>
      <c r="V172" s="1">
        <v>83952.85</v>
      </c>
      <c r="W172">
        <v>133.30000000000001</v>
      </c>
      <c r="X172" s="1">
        <v>176411.93</v>
      </c>
      <c r="Y172">
        <v>0.77280000000000004</v>
      </c>
      <c r="Z172">
        <v>0.1258</v>
      </c>
      <c r="AA172">
        <v>0.10150000000000001</v>
      </c>
      <c r="AB172">
        <v>0.22720000000000001</v>
      </c>
      <c r="AC172">
        <v>176.41</v>
      </c>
      <c r="AD172" s="1">
        <v>5136.72</v>
      </c>
      <c r="AE172">
        <v>574.71</v>
      </c>
      <c r="AF172" s="1">
        <v>153330.51</v>
      </c>
      <c r="AG172" t="s">
        <v>3</v>
      </c>
      <c r="AH172" s="1">
        <v>36396</v>
      </c>
      <c r="AI172" s="1">
        <v>57932.07</v>
      </c>
      <c r="AJ172">
        <v>43.07</v>
      </c>
      <c r="AK172">
        <v>26.78</v>
      </c>
      <c r="AL172">
        <v>30.1</v>
      </c>
      <c r="AM172">
        <v>4.55</v>
      </c>
      <c r="AN172" s="1">
        <v>1592.76</v>
      </c>
      <c r="AO172">
        <v>1.0484</v>
      </c>
      <c r="AP172" s="1">
        <v>1521</v>
      </c>
      <c r="AQ172" s="1">
        <v>2109.56</v>
      </c>
      <c r="AR172" s="1">
        <v>6637.5</v>
      </c>
      <c r="AS172">
        <v>676.2</v>
      </c>
      <c r="AT172">
        <v>387.87</v>
      </c>
      <c r="AU172" s="1">
        <v>11332.12</v>
      </c>
      <c r="AV172" s="1">
        <v>6107.97</v>
      </c>
      <c r="AW172">
        <v>0.45150000000000001</v>
      </c>
      <c r="AX172" s="1">
        <v>5098.8900000000003</v>
      </c>
      <c r="AY172">
        <v>0.37690000000000001</v>
      </c>
      <c r="AZ172" s="1">
        <v>1095.3499999999999</v>
      </c>
      <c r="BA172">
        <v>8.1000000000000003E-2</v>
      </c>
      <c r="BB172" s="1">
        <v>1227.28</v>
      </c>
      <c r="BC172">
        <v>9.0700000000000003E-2</v>
      </c>
      <c r="BD172" s="1">
        <v>13529.49</v>
      </c>
      <c r="BE172" s="1">
        <v>4810.5</v>
      </c>
      <c r="BF172">
        <v>1.2264999999999999</v>
      </c>
      <c r="BG172">
        <v>0.55759999999999998</v>
      </c>
      <c r="BH172">
        <v>0.24349999999999999</v>
      </c>
      <c r="BI172">
        <v>0.14649999999999999</v>
      </c>
      <c r="BJ172">
        <v>3.2199999999999999E-2</v>
      </c>
      <c r="BK172">
        <v>2.01E-2</v>
      </c>
    </row>
    <row r="173" spans="1:63" x14ac:dyDescent="0.25">
      <c r="A173" t="s">
        <v>174</v>
      </c>
      <c r="B173">
        <v>49775</v>
      </c>
      <c r="C173">
        <v>74.95</v>
      </c>
      <c r="D173">
        <v>7.89</v>
      </c>
      <c r="E173">
        <v>591.57000000000005</v>
      </c>
      <c r="F173">
        <v>632.19000000000005</v>
      </c>
      <c r="G173">
        <v>1.1000000000000001E-3</v>
      </c>
      <c r="H173">
        <v>2.9999999999999997E-4</v>
      </c>
      <c r="I173">
        <v>4.7000000000000002E-3</v>
      </c>
      <c r="J173">
        <v>5.0000000000000001E-4</v>
      </c>
      <c r="K173">
        <v>1.12E-2</v>
      </c>
      <c r="L173">
        <v>0.97030000000000005</v>
      </c>
      <c r="M173">
        <v>1.2E-2</v>
      </c>
      <c r="N173">
        <v>0.26500000000000001</v>
      </c>
      <c r="O173">
        <v>6.9999999999999999E-4</v>
      </c>
      <c r="P173">
        <v>0.1404</v>
      </c>
      <c r="Q173" s="1">
        <v>55706.83</v>
      </c>
      <c r="R173">
        <v>0.19259999999999999</v>
      </c>
      <c r="S173">
        <v>0.1948</v>
      </c>
      <c r="T173">
        <v>0.61260000000000003</v>
      </c>
      <c r="U173">
        <v>5.95</v>
      </c>
      <c r="V173" s="1">
        <v>73248.02</v>
      </c>
      <c r="W173">
        <v>94.94</v>
      </c>
      <c r="X173" s="1">
        <v>237494.45</v>
      </c>
      <c r="Y173">
        <v>0.61439999999999995</v>
      </c>
      <c r="Z173">
        <v>4.5400000000000003E-2</v>
      </c>
      <c r="AA173">
        <v>0.3402</v>
      </c>
      <c r="AB173">
        <v>0.3856</v>
      </c>
      <c r="AC173">
        <v>237.49</v>
      </c>
      <c r="AD173" s="1">
        <v>7229.88</v>
      </c>
      <c r="AE173">
        <v>540.42999999999995</v>
      </c>
      <c r="AF173" s="1">
        <v>181636.02</v>
      </c>
      <c r="AG173" t="s">
        <v>3</v>
      </c>
      <c r="AH173" s="1">
        <v>36505</v>
      </c>
      <c r="AI173" s="1">
        <v>57492.75</v>
      </c>
      <c r="AJ173">
        <v>37.24</v>
      </c>
      <c r="AK173">
        <v>24.87</v>
      </c>
      <c r="AL173">
        <v>27.19</v>
      </c>
      <c r="AM173">
        <v>4.6900000000000004</v>
      </c>
      <c r="AN173" s="1">
        <v>1970.24</v>
      </c>
      <c r="AO173">
        <v>1.3446</v>
      </c>
      <c r="AP173" s="1">
        <v>1862.43</v>
      </c>
      <c r="AQ173" s="1">
        <v>2479.9899999999998</v>
      </c>
      <c r="AR173" s="1">
        <v>7506.95</v>
      </c>
      <c r="AS173">
        <v>747.34</v>
      </c>
      <c r="AT173">
        <v>526.35</v>
      </c>
      <c r="AU173" s="1">
        <v>13123.05</v>
      </c>
      <c r="AV173" s="1">
        <v>6854.89</v>
      </c>
      <c r="AW173">
        <v>0.41570000000000001</v>
      </c>
      <c r="AX173" s="1">
        <v>6449.29</v>
      </c>
      <c r="AY173">
        <v>0.3911</v>
      </c>
      <c r="AZ173" s="1">
        <v>1976.28</v>
      </c>
      <c r="BA173">
        <v>0.1198</v>
      </c>
      <c r="BB173" s="1">
        <v>1209.3800000000001</v>
      </c>
      <c r="BC173">
        <v>7.3300000000000004E-2</v>
      </c>
      <c r="BD173" s="1">
        <v>16489.84</v>
      </c>
      <c r="BE173" s="1">
        <v>6950.34</v>
      </c>
      <c r="BF173">
        <v>1.9608000000000001</v>
      </c>
      <c r="BG173">
        <v>0.54510000000000003</v>
      </c>
      <c r="BH173">
        <v>0.24460000000000001</v>
      </c>
      <c r="BI173">
        <v>0.14449999999999999</v>
      </c>
      <c r="BJ173">
        <v>3.6200000000000003E-2</v>
      </c>
      <c r="BK173">
        <v>2.9499999999999998E-2</v>
      </c>
    </row>
    <row r="174" spans="1:63" x14ac:dyDescent="0.25">
      <c r="A174" t="s">
        <v>175</v>
      </c>
      <c r="B174">
        <v>49841</v>
      </c>
      <c r="C174">
        <v>70.290000000000006</v>
      </c>
      <c r="D174">
        <v>19.79</v>
      </c>
      <c r="E174" s="1">
        <v>1391.17</v>
      </c>
      <c r="F174" s="1">
        <v>1321.77</v>
      </c>
      <c r="G174">
        <v>2.3E-3</v>
      </c>
      <c r="H174">
        <v>5.9999999999999995E-4</v>
      </c>
      <c r="I174">
        <v>7.1000000000000004E-3</v>
      </c>
      <c r="J174">
        <v>1.1999999999999999E-3</v>
      </c>
      <c r="K174">
        <v>2.3400000000000001E-2</v>
      </c>
      <c r="L174">
        <v>0.93379999999999996</v>
      </c>
      <c r="M174">
        <v>3.1399999999999997E-2</v>
      </c>
      <c r="N174">
        <v>0.42630000000000001</v>
      </c>
      <c r="O174">
        <v>3.5999999999999999E-3</v>
      </c>
      <c r="P174">
        <v>0.15909999999999999</v>
      </c>
      <c r="Q174" s="1">
        <v>58219.78</v>
      </c>
      <c r="R174">
        <v>0.18490000000000001</v>
      </c>
      <c r="S174">
        <v>0.21310000000000001</v>
      </c>
      <c r="T174">
        <v>0.60199999999999998</v>
      </c>
      <c r="U174">
        <v>11.19</v>
      </c>
      <c r="V174" s="1">
        <v>78168.67</v>
      </c>
      <c r="W174">
        <v>118.6</v>
      </c>
      <c r="X174" s="1">
        <v>175647.58</v>
      </c>
      <c r="Y174">
        <v>0.70530000000000004</v>
      </c>
      <c r="Z174">
        <v>0.1424</v>
      </c>
      <c r="AA174">
        <v>0.1522</v>
      </c>
      <c r="AB174">
        <v>0.29470000000000002</v>
      </c>
      <c r="AC174">
        <v>175.65</v>
      </c>
      <c r="AD174" s="1">
        <v>4934.41</v>
      </c>
      <c r="AE174">
        <v>484.4</v>
      </c>
      <c r="AF174" s="1">
        <v>142405.82999999999</v>
      </c>
      <c r="AG174" t="s">
        <v>3</v>
      </c>
      <c r="AH174" s="1">
        <v>34091</v>
      </c>
      <c r="AI174" s="1">
        <v>53841.75</v>
      </c>
      <c r="AJ174">
        <v>41.83</v>
      </c>
      <c r="AK174">
        <v>24.88</v>
      </c>
      <c r="AL174">
        <v>29.15</v>
      </c>
      <c r="AM174">
        <v>4.1100000000000003</v>
      </c>
      <c r="AN174" s="1">
        <v>1149.48</v>
      </c>
      <c r="AO174">
        <v>0.9637</v>
      </c>
      <c r="AP174" s="1">
        <v>1614.64</v>
      </c>
      <c r="AQ174" s="1">
        <v>2179.13</v>
      </c>
      <c r="AR174" s="1">
        <v>7046.03</v>
      </c>
      <c r="AS174">
        <v>741.77</v>
      </c>
      <c r="AT174">
        <v>344.82</v>
      </c>
      <c r="AU174" s="1">
        <v>11926.38</v>
      </c>
      <c r="AV174" s="1">
        <v>7212.5</v>
      </c>
      <c r="AW174">
        <v>0.4975</v>
      </c>
      <c r="AX174" s="1">
        <v>4581.66</v>
      </c>
      <c r="AY174">
        <v>0.31609999999999999</v>
      </c>
      <c r="AZ174" s="1">
        <v>1376.29</v>
      </c>
      <c r="BA174">
        <v>9.4899999999999998E-2</v>
      </c>
      <c r="BB174" s="1">
        <v>1325.97</v>
      </c>
      <c r="BC174">
        <v>9.1499999999999998E-2</v>
      </c>
      <c r="BD174" s="1">
        <v>14496.43</v>
      </c>
      <c r="BE174" s="1">
        <v>6117.79</v>
      </c>
      <c r="BF174">
        <v>1.7719</v>
      </c>
      <c r="BG174">
        <v>0.54330000000000001</v>
      </c>
      <c r="BH174">
        <v>0.25230000000000002</v>
      </c>
      <c r="BI174">
        <v>0.1515</v>
      </c>
      <c r="BJ174">
        <v>3.27E-2</v>
      </c>
      <c r="BK174">
        <v>2.0199999999999999E-2</v>
      </c>
    </row>
    <row r="175" spans="1:63" x14ac:dyDescent="0.25">
      <c r="A175" t="s">
        <v>176</v>
      </c>
      <c r="B175">
        <v>45369</v>
      </c>
      <c r="C175">
        <v>12.1</v>
      </c>
      <c r="D175">
        <v>102.35</v>
      </c>
      <c r="E175" s="1">
        <v>1237.94</v>
      </c>
      <c r="F175" s="1">
        <v>1256.25</v>
      </c>
      <c r="G175">
        <v>1.0999999999999999E-2</v>
      </c>
      <c r="H175">
        <v>4.0000000000000002E-4</v>
      </c>
      <c r="I175">
        <v>4.2900000000000001E-2</v>
      </c>
      <c r="J175">
        <v>8.0000000000000004E-4</v>
      </c>
      <c r="K175">
        <v>7.1400000000000005E-2</v>
      </c>
      <c r="L175">
        <v>0.81210000000000004</v>
      </c>
      <c r="M175">
        <v>6.1400000000000003E-2</v>
      </c>
      <c r="N175">
        <v>0.45069999999999999</v>
      </c>
      <c r="O175">
        <v>1.2800000000000001E-2</v>
      </c>
      <c r="P175">
        <v>0.1535</v>
      </c>
      <c r="Q175" s="1">
        <v>61178.01</v>
      </c>
      <c r="R175">
        <v>0.20319999999999999</v>
      </c>
      <c r="S175">
        <v>0.19989999999999999</v>
      </c>
      <c r="T175">
        <v>0.59689999999999999</v>
      </c>
      <c r="U175">
        <v>9.6199999999999992</v>
      </c>
      <c r="V175" s="1">
        <v>81143.509999999995</v>
      </c>
      <c r="W175">
        <v>124.14</v>
      </c>
      <c r="X175" s="1">
        <v>185027.06</v>
      </c>
      <c r="Y175">
        <v>0.68240000000000001</v>
      </c>
      <c r="Z175">
        <v>0.25109999999999999</v>
      </c>
      <c r="AA175">
        <v>6.6500000000000004E-2</v>
      </c>
      <c r="AB175">
        <v>0.31759999999999999</v>
      </c>
      <c r="AC175">
        <v>185.03</v>
      </c>
      <c r="AD175" s="1">
        <v>7111.6</v>
      </c>
      <c r="AE175">
        <v>703</v>
      </c>
      <c r="AF175" s="1">
        <v>147337.79999999999</v>
      </c>
      <c r="AG175" t="s">
        <v>3</v>
      </c>
      <c r="AH175" s="1">
        <v>33753</v>
      </c>
      <c r="AI175" s="1">
        <v>52826.25</v>
      </c>
      <c r="AJ175">
        <v>59.96</v>
      </c>
      <c r="AK175">
        <v>34.89</v>
      </c>
      <c r="AL175">
        <v>43.83</v>
      </c>
      <c r="AM175">
        <v>4.57</v>
      </c>
      <c r="AN175">
        <v>145.44</v>
      </c>
      <c r="AO175">
        <v>0.98099999999999998</v>
      </c>
      <c r="AP175" s="1">
        <v>1794.01</v>
      </c>
      <c r="AQ175" s="1">
        <v>1862.12</v>
      </c>
      <c r="AR175" s="1">
        <v>7135.5</v>
      </c>
      <c r="AS175">
        <v>771.61</v>
      </c>
      <c r="AT175">
        <v>303.31</v>
      </c>
      <c r="AU175" s="1">
        <v>11866.55</v>
      </c>
      <c r="AV175" s="1">
        <v>5682.2</v>
      </c>
      <c r="AW175">
        <v>0.38030000000000003</v>
      </c>
      <c r="AX175" s="1">
        <v>5834.99</v>
      </c>
      <c r="AY175">
        <v>0.3906</v>
      </c>
      <c r="AZ175" s="1">
        <v>2077.38</v>
      </c>
      <c r="BA175">
        <v>0.13900000000000001</v>
      </c>
      <c r="BB175" s="1">
        <v>1345.81</v>
      </c>
      <c r="BC175">
        <v>9.01E-2</v>
      </c>
      <c r="BD175" s="1">
        <v>14940.39</v>
      </c>
      <c r="BE175" s="1">
        <v>5025.7299999999996</v>
      </c>
      <c r="BF175">
        <v>1.2816000000000001</v>
      </c>
      <c r="BG175">
        <v>0.55479999999999996</v>
      </c>
      <c r="BH175">
        <v>0.22689999999999999</v>
      </c>
      <c r="BI175">
        <v>0.16750000000000001</v>
      </c>
      <c r="BJ175">
        <v>3.2899999999999999E-2</v>
      </c>
      <c r="BK175">
        <v>1.7899999999999999E-2</v>
      </c>
    </row>
    <row r="176" spans="1:63" x14ac:dyDescent="0.25">
      <c r="A176" t="s">
        <v>177</v>
      </c>
      <c r="B176">
        <v>43976</v>
      </c>
      <c r="C176">
        <v>17.43</v>
      </c>
      <c r="D176">
        <v>191.08</v>
      </c>
      <c r="E176" s="1">
        <v>3330.17</v>
      </c>
      <c r="F176" s="1">
        <v>3219.7</v>
      </c>
      <c r="G176">
        <v>0.04</v>
      </c>
      <c r="H176">
        <v>1E-3</v>
      </c>
      <c r="I176">
        <v>5.5300000000000002E-2</v>
      </c>
      <c r="J176">
        <v>1.1999999999999999E-3</v>
      </c>
      <c r="K176">
        <v>4.6399999999999997E-2</v>
      </c>
      <c r="L176">
        <v>0.81130000000000002</v>
      </c>
      <c r="M176">
        <v>4.48E-2</v>
      </c>
      <c r="N176">
        <v>0.21179999999999999</v>
      </c>
      <c r="O176">
        <v>2.5700000000000001E-2</v>
      </c>
      <c r="P176">
        <v>0.1326</v>
      </c>
      <c r="Q176" s="1">
        <v>75998.009999999995</v>
      </c>
      <c r="R176">
        <v>0.14030000000000001</v>
      </c>
      <c r="S176">
        <v>0.19539999999999999</v>
      </c>
      <c r="T176">
        <v>0.6643</v>
      </c>
      <c r="U176">
        <v>23.48</v>
      </c>
      <c r="V176" s="1">
        <v>97441.97</v>
      </c>
      <c r="W176">
        <v>139.88999999999999</v>
      </c>
      <c r="X176" s="1">
        <v>266579.65999999997</v>
      </c>
      <c r="Y176">
        <v>0.7601</v>
      </c>
      <c r="Z176">
        <v>0.20399999999999999</v>
      </c>
      <c r="AA176">
        <v>3.5900000000000001E-2</v>
      </c>
      <c r="AB176">
        <v>0.2399</v>
      </c>
      <c r="AC176">
        <v>266.58</v>
      </c>
      <c r="AD176" s="1">
        <v>11050.81</v>
      </c>
      <c r="AE176" s="1">
        <v>1120.31</v>
      </c>
      <c r="AF176" s="1">
        <v>242594.45</v>
      </c>
      <c r="AG176" t="s">
        <v>3</v>
      </c>
      <c r="AH176" s="1">
        <v>44592</v>
      </c>
      <c r="AI176" s="1">
        <v>79854.25</v>
      </c>
      <c r="AJ176">
        <v>73.52</v>
      </c>
      <c r="AK176">
        <v>40.07</v>
      </c>
      <c r="AL176">
        <v>46.8</v>
      </c>
      <c r="AM176">
        <v>4.82</v>
      </c>
      <c r="AN176">
        <v>0</v>
      </c>
      <c r="AO176">
        <v>0.84599999999999997</v>
      </c>
      <c r="AP176" s="1">
        <v>1739.61</v>
      </c>
      <c r="AQ176" s="1">
        <v>2198.6799999999998</v>
      </c>
      <c r="AR176" s="1">
        <v>8448.27</v>
      </c>
      <c r="AS176">
        <v>901.51</v>
      </c>
      <c r="AT176">
        <v>448.28</v>
      </c>
      <c r="AU176" s="1">
        <v>13736.34</v>
      </c>
      <c r="AV176" s="1">
        <v>3739.49</v>
      </c>
      <c r="AW176">
        <v>0.24340000000000001</v>
      </c>
      <c r="AX176" s="1">
        <v>9797.51</v>
      </c>
      <c r="AY176">
        <v>0.63759999999999994</v>
      </c>
      <c r="AZ176">
        <v>877.06</v>
      </c>
      <c r="BA176">
        <v>5.7099999999999998E-2</v>
      </c>
      <c r="BB176">
        <v>952.38</v>
      </c>
      <c r="BC176">
        <v>6.2E-2</v>
      </c>
      <c r="BD176" s="1">
        <v>15366.45</v>
      </c>
      <c r="BE176" s="1">
        <v>2120.04</v>
      </c>
      <c r="BF176">
        <v>0.25430000000000003</v>
      </c>
      <c r="BG176">
        <v>0.59040000000000004</v>
      </c>
      <c r="BH176">
        <v>0.2311</v>
      </c>
      <c r="BI176">
        <v>0.13039999999999999</v>
      </c>
      <c r="BJ176">
        <v>3.1199999999999999E-2</v>
      </c>
      <c r="BK176">
        <v>1.6899999999999998E-2</v>
      </c>
    </row>
    <row r="177" spans="1:63" x14ac:dyDescent="0.25">
      <c r="A177" t="s">
        <v>178</v>
      </c>
      <c r="B177">
        <v>47068</v>
      </c>
      <c r="C177">
        <v>69.38</v>
      </c>
      <c r="D177">
        <v>7.79</v>
      </c>
      <c r="E177">
        <v>540.19000000000005</v>
      </c>
      <c r="F177">
        <v>542.63</v>
      </c>
      <c r="G177">
        <v>4.4000000000000003E-3</v>
      </c>
      <c r="H177">
        <v>5.9999999999999995E-4</v>
      </c>
      <c r="I177">
        <v>8.0000000000000002E-3</v>
      </c>
      <c r="J177">
        <v>1.8E-3</v>
      </c>
      <c r="K177">
        <v>9.1700000000000004E-2</v>
      </c>
      <c r="L177">
        <v>0.86429999999999996</v>
      </c>
      <c r="M177">
        <v>2.92E-2</v>
      </c>
      <c r="N177">
        <v>0.35920000000000002</v>
      </c>
      <c r="O177">
        <v>7.6E-3</v>
      </c>
      <c r="P177">
        <v>0.1454</v>
      </c>
      <c r="Q177" s="1">
        <v>56270.26</v>
      </c>
      <c r="R177">
        <v>0.20430000000000001</v>
      </c>
      <c r="S177">
        <v>0.22800000000000001</v>
      </c>
      <c r="T177">
        <v>0.56779999999999997</v>
      </c>
      <c r="U177">
        <v>6.81</v>
      </c>
      <c r="V177" s="1">
        <v>67722.720000000001</v>
      </c>
      <c r="W177">
        <v>76.62</v>
      </c>
      <c r="X177" s="1">
        <v>218924.64</v>
      </c>
      <c r="Y177">
        <v>0.64670000000000005</v>
      </c>
      <c r="Z177">
        <v>7.0000000000000007E-2</v>
      </c>
      <c r="AA177">
        <v>0.28320000000000001</v>
      </c>
      <c r="AB177">
        <v>0.3533</v>
      </c>
      <c r="AC177">
        <v>218.92</v>
      </c>
      <c r="AD177" s="1">
        <v>6869.98</v>
      </c>
      <c r="AE177">
        <v>548.1</v>
      </c>
      <c r="AF177" s="1">
        <v>175068.34</v>
      </c>
      <c r="AG177" t="s">
        <v>3</v>
      </c>
      <c r="AH177" s="1">
        <v>34929</v>
      </c>
      <c r="AI177" s="1">
        <v>53575.25</v>
      </c>
      <c r="AJ177">
        <v>41.96</v>
      </c>
      <c r="AK177">
        <v>26.28</v>
      </c>
      <c r="AL177">
        <v>30.85</v>
      </c>
      <c r="AM177">
        <v>4.33</v>
      </c>
      <c r="AN177" s="1">
        <v>1905.73</v>
      </c>
      <c r="AO177">
        <v>1.6282000000000001</v>
      </c>
      <c r="AP177" s="1">
        <v>2218.7800000000002</v>
      </c>
      <c r="AQ177" s="1">
        <v>2658.76</v>
      </c>
      <c r="AR177" s="1">
        <v>8130.99</v>
      </c>
      <c r="AS177">
        <v>739.35</v>
      </c>
      <c r="AT177">
        <v>365.36</v>
      </c>
      <c r="AU177" s="1">
        <v>14113.24</v>
      </c>
      <c r="AV177" s="1">
        <v>7979.12</v>
      </c>
      <c r="AW177">
        <v>0.4425</v>
      </c>
      <c r="AX177" s="1">
        <v>6790.62</v>
      </c>
      <c r="AY177">
        <v>0.37659999999999999</v>
      </c>
      <c r="AZ177" s="1">
        <v>1872.08</v>
      </c>
      <c r="BA177">
        <v>0.1038</v>
      </c>
      <c r="BB177" s="1">
        <v>1391.5</v>
      </c>
      <c r="BC177">
        <v>7.7200000000000005E-2</v>
      </c>
      <c r="BD177" s="1">
        <v>18033.32</v>
      </c>
      <c r="BE177" s="1">
        <v>6743.35</v>
      </c>
      <c r="BF177">
        <v>2.1562000000000001</v>
      </c>
      <c r="BG177">
        <v>0.53190000000000004</v>
      </c>
      <c r="BH177">
        <v>0.23799999999999999</v>
      </c>
      <c r="BI177">
        <v>0.16830000000000001</v>
      </c>
      <c r="BJ177">
        <v>3.6499999999999998E-2</v>
      </c>
      <c r="BK177">
        <v>2.53E-2</v>
      </c>
    </row>
    <row r="178" spans="1:63" x14ac:dyDescent="0.25">
      <c r="A178" t="s">
        <v>179</v>
      </c>
      <c r="B178">
        <v>46045</v>
      </c>
      <c r="C178">
        <v>79.05</v>
      </c>
      <c r="D178">
        <v>11.13</v>
      </c>
      <c r="E178">
        <v>879.76</v>
      </c>
      <c r="F178">
        <v>841.09</v>
      </c>
      <c r="G178">
        <v>1.6000000000000001E-3</v>
      </c>
      <c r="H178">
        <v>1.1999999999999999E-3</v>
      </c>
      <c r="I178">
        <v>5.4999999999999997E-3</v>
      </c>
      <c r="J178">
        <v>1.1000000000000001E-3</v>
      </c>
      <c r="K178">
        <v>1.47E-2</v>
      </c>
      <c r="L178">
        <v>0.95020000000000004</v>
      </c>
      <c r="M178">
        <v>2.5700000000000001E-2</v>
      </c>
      <c r="N178">
        <v>0.35439999999999999</v>
      </c>
      <c r="O178">
        <v>1.4E-3</v>
      </c>
      <c r="P178">
        <v>0.1545</v>
      </c>
      <c r="Q178" s="1">
        <v>57127.81</v>
      </c>
      <c r="R178">
        <v>0.2356</v>
      </c>
      <c r="S178">
        <v>0.1968</v>
      </c>
      <c r="T178">
        <v>0.56759999999999999</v>
      </c>
      <c r="U178">
        <v>8.9499999999999993</v>
      </c>
      <c r="V178" s="1">
        <v>68417.240000000005</v>
      </c>
      <c r="W178">
        <v>94.4</v>
      </c>
      <c r="X178" s="1">
        <v>196863.55</v>
      </c>
      <c r="Y178">
        <v>0.75390000000000001</v>
      </c>
      <c r="Z178">
        <v>6.0100000000000001E-2</v>
      </c>
      <c r="AA178">
        <v>0.186</v>
      </c>
      <c r="AB178">
        <v>0.24610000000000001</v>
      </c>
      <c r="AC178">
        <v>196.86</v>
      </c>
      <c r="AD178" s="1">
        <v>5665.71</v>
      </c>
      <c r="AE178">
        <v>539.04</v>
      </c>
      <c r="AF178" s="1">
        <v>165298.81</v>
      </c>
      <c r="AG178" t="s">
        <v>3</v>
      </c>
      <c r="AH178" s="1">
        <v>37060</v>
      </c>
      <c r="AI178" s="1">
        <v>55938.48</v>
      </c>
      <c r="AJ178">
        <v>36.409999999999997</v>
      </c>
      <c r="AK178">
        <v>24.79</v>
      </c>
      <c r="AL178">
        <v>27.1</v>
      </c>
      <c r="AM178">
        <v>4.32</v>
      </c>
      <c r="AN178" s="1">
        <v>1663.83</v>
      </c>
      <c r="AO178">
        <v>1.2144999999999999</v>
      </c>
      <c r="AP178" s="1">
        <v>1803.97</v>
      </c>
      <c r="AQ178" s="1">
        <v>2533.56</v>
      </c>
      <c r="AR178" s="1">
        <v>7423.43</v>
      </c>
      <c r="AS178">
        <v>775.98</v>
      </c>
      <c r="AT178">
        <v>390.01</v>
      </c>
      <c r="AU178" s="1">
        <v>12926.95</v>
      </c>
      <c r="AV178" s="1">
        <v>7463.92</v>
      </c>
      <c r="AW178">
        <v>0.46279999999999999</v>
      </c>
      <c r="AX178" s="1">
        <v>5736.13</v>
      </c>
      <c r="AY178">
        <v>0.35570000000000002</v>
      </c>
      <c r="AZ178" s="1">
        <v>1497.39</v>
      </c>
      <c r="BA178">
        <v>9.2799999999999994E-2</v>
      </c>
      <c r="BB178" s="1">
        <v>1430.07</v>
      </c>
      <c r="BC178">
        <v>8.8700000000000001E-2</v>
      </c>
      <c r="BD178" s="1">
        <v>16127.51</v>
      </c>
      <c r="BE178" s="1">
        <v>6086.3</v>
      </c>
      <c r="BF178">
        <v>1.7012</v>
      </c>
      <c r="BG178">
        <v>0.52159999999999995</v>
      </c>
      <c r="BH178">
        <v>0.23960000000000001</v>
      </c>
      <c r="BI178">
        <v>0.17910000000000001</v>
      </c>
      <c r="BJ178">
        <v>3.4500000000000003E-2</v>
      </c>
      <c r="BK178">
        <v>2.53E-2</v>
      </c>
    </row>
    <row r="179" spans="1:63" x14ac:dyDescent="0.25">
      <c r="A179" t="s">
        <v>180</v>
      </c>
      <c r="B179">
        <v>45914</v>
      </c>
      <c r="C179">
        <v>142.76</v>
      </c>
      <c r="D179">
        <v>8.83</v>
      </c>
      <c r="E179" s="1">
        <v>1259.8800000000001</v>
      </c>
      <c r="F179" s="1">
        <v>1175.96</v>
      </c>
      <c r="G179">
        <v>1.6999999999999999E-3</v>
      </c>
      <c r="H179">
        <v>2.0000000000000001E-4</v>
      </c>
      <c r="I179">
        <v>9.2999999999999992E-3</v>
      </c>
      <c r="J179">
        <v>8.0000000000000004E-4</v>
      </c>
      <c r="K179">
        <v>1.21E-2</v>
      </c>
      <c r="L179">
        <v>0.94720000000000004</v>
      </c>
      <c r="M179">
        <v>2.86E-2</v>
      </c>
      <c r="N179">
        <v>0.93840000000000001</v>
      </c>
      <c r="O179">
        <v>1.2999999999999999E-3</v>
      </c>
      <c r="P179">
        <v>0.17610000000000001</v>
      </c>
      <c r="Q179" s="1">
        <v>57582.73</v>
      </c>
      <c r="R179">
        <v>0.19889999999999999</v>
      </c>
      <c r="S179">
        <v>0.19989999999999999</v>
      </c>
      <c r="T179">
        <v>0.60119999999999996</v>
      </c>
      <c r="U179">
        <v>11.43</v>
      </c>
      <c r="V179" s="1">
        <v>79503.67</v>
      </c>
      <c r="W179">
        <v>105.72</v>
      </c>
      <c r="X179" s="1">
        <v>142652.87</v>
      </c>
      <c r="Y179">
        <v>0.65039999999999998</v>
      </c>
      <c r="Z179">
        <v>9.6299999999999997E-2</v>
      </c>
      <c r="AA179">
        <v>0.25330000000000003</v>
      </c>
      <c r="AB179">
        <v>0.34960000000000002</v>
      </c>
      <c r="AC179">
        <v>142.65</v>
      </c>
      <c r="AD179" s="1">
        <v>3406.5</v>
      </c>
      <c r="AE179">
        <v>340.52</v>
      </c>
      <c r="AF179" s="1">
        <v>125883.38</v>
      </c>
      <c r="AG179" t="s">
        <v>3</v>
      </c>
      <c r="AH179" s="1">
        <v>32045</v>
      </c>
      <c r="AI179" s="1">
        <v>48372.14</v>
      </c>
      <c r="AJ179">
        <v>28.99</v>
      </c>
      <c r="AK179">
        <v>22.11</v>
      </c>
      <c r="AL179">
        <v>24.55</v>
      </c>
      <c r="AM179">
        <v>3.69</v>
      </c>
      <c r="AN179">
        <v>537.78</v>
      </c>
      <c r="AO179">
        <v>0.81830000000000003</v>
      </c>
      <c r="AP179" s="1">
        <v>1863.61</v>
      </c>
      <c r="AQ179" s="1">
        <v>2814.06</v>
      </c>
      <c r="AR179" s="1">
        <v>8386.59</v>
      </c>
      <c r="AS179">
        <v>689.19</v>
      </c>
      <c r="AT179">
        <v>320.01</v>
      </c>
      <c r="AU179" s="1">
        <v>14073.46</v>
      </c>
      <c r="AV179" s="1">
        <v>10563.97</v>
      </c>
      <c r="AW179">
        <v>0.61580000000000001</v>
      </c>
      <c r="AX179" s="1">
        <v>3120.31</v>
      </c>
      <c r="AY179">
        <v>0.18190000000000001</v>
      </c>
      <c r="AZ179" s="1">
        <v>1386.51</v>
      </c>
      <c r="BA179">
        <v>8.0799999999999997E-2</v>
      </c>
      <c r="BB179" s="1">
        <v>2085.15</v>
      </c>
      <c r="BC179">
        <v>0.1215</v>
      </c>
      <c r="BD179" s="1">
        <v>17155.939999999999</v>
      </c>
      <c r="BE179" s="1">
        <v>8785.07</v>
      </c>
      <c r="BF179">
        <v>3.6194000000000002</v>
      </c>
      <c r="BG179">
        <v>0.53569999999999995</v>
      </c>
      <c r="BH179">
        <v>0.25019999999999998</v>
      </c>
      <c r="BI179">
        <v>0.1457</v>
      </c>
      <c r="BJ179">
        <v>3.9399999999999998E-2</v>
      </c>
      <c r="BK179">
        <v>2.9000000000000001E-2</v>
      </c>
    </row>
    <row r="180" spans="1:63" x14ac:dyDescent="0.25">
      <c r="A180" t="s">
        <v>181</v>
      </c>
      <c r="B180">
        <v>46334</v>
      </c>
      <c r="C180">
        <v>91.71</v>
      </c>
      <c r="D180">
        <v>9.8800000000000008</v>
      </c>
      <c r="E180">
        <v>906.56</v>
      </c>
      <c r="F180">
        <v>850.03</v>
      </c>
      <c r="G180">
        <v>1.4E-3</v>
      </c>
      <c r="H180">
        <v>4.0000000000000002E-4</v>
      </c>
      <c r="I180">
        <v>4.3E-3</v>
      </c>
      <c r="J180">
        <v>8.0000000000000004E-4</v>
      </c>
      <c r="K180">
        <v>1.32E-2</v>
      </c>
      <c r="L180">
        <v>0.9556</v>
      </c>
      <c r="M180">
        <v>2.4400000000000002E-2</v>
      </c>
      <c r="N180">
        <v>0.41770000000000002</v>
      </c>
      <c r="O180">
        <v>6.9999999999999999E-4</v>
      </c>
      <c r="P180">
        <v>0.15809999999999999</v>
      </c>
      <c r="Q180" s="1">
        <v>57343.81</v>
      </c>
      <c r="R180">
        <v>0.2394</v>
      </c>
      <c r="S180">
        <v>0.21190000000000001</v>
      </c>
      <c r="T180">
        <v>0.54869999999999997</v>
      </c>
      <c r="U180">
        <v>8.9</v>
      </c>
      <c r="V180" s="1">
        <v>71551.12</v>
      </c>
      <c r="W180">
        <v>97.36</v>
      </c>
      <c r="X180" s="1">
        <v>189953.89</v>
      </c>
      <c r="Y180">
        <v>0.72350000000000003</v>
      </c>
      <c r="Z180">
        <v>7.2999999999999995E-2</v>
      </c>
      <c r="AA180">
        <v>0.20349999999999999</v>
      </c>
      <c r="AB180">
        <v>0.27650000000000002</v>
      </c>
      <c r="AC180">
        <v>189.95</v>
      </c>
      <c r="AD180" s="1">
        <v>5253.32</v>
      </c>
      <c r="AE180">
        <v>491.85</v>
      </c>
      <c r="AF180" s="1">
        <v>166867.10999999999</v>
      </c>
      <c r="AG180" t="s">
        <v>3</v>
      </c>
      <c r="AH180" s="1">
        <v>35770</v>
      </c>
      <c r="AI180" s="1">
        <v>53900.05</v>
      </c>
      <c r="AJ180">
        <v>35.32</v>
      </c>
      <c r="AK180">
        <v>24.03</v>
      </c>
      <c r="AL180">
        <v>27.13</v>
      </c>
      <c r="AM180">
        <v>4.3</v>
      </c>
      <c r="AN180" s="1">
        <v>1649.5</v>
      </c>
      <c r="AO180">
        <v>1.1679999999999999</v>
      </c>
      <c r="AP180" s="1">
        <v>1929.35</v>
      </c>
      <c r="AQ180" s="1">
        <v>2858.59</v>
      </c>
      <c r="AR180" s="1">
        <v>7628.53</v>
      </c>
      <c r="AS180">
        <v>722.42</v>
      </c>
      <c r="AT180">
        <v>377.34</v>
      </c>
      <c r="AU180" s="1">
        <v>13516.23</v>
      </c>
      <c r="AV180" s="1">
        <v>8189.02</v>
      </c>
      <c r="AW180">
        <v>0.4899</v>
      </c>
      <c r="AX180" s="1">
        <v>5470.7</v>
      </c>
      <c r="AY180">
        <v>0.32729999999999998</v>
      </c>
      <c r="AZ180" s="1">
        <v>1476.34</v>
      </c>
      <c r="BA180">
        <v>8.8300000000000003E-2</v>
      </c>
      <c r="BB180" s="1">
        <v>1577.98</v>
      </c>
      <c r="BC180">
        <v>9.4399999999999998E-2</v>
      </c>
      <c r="BD180" s="1">
        <v>16714.05</v>
      </c>
      <c r="BE180" s="1">
        <v>6584.62</v>
      </c>
      <c r="BF180">
        <v>1.9677</v>
      </c>
      <c r="BG180">
        <v>0.52580000000000005</v>
      </c>
      <c r="BH180">
        <v>0.2432</v>
      </c>
      <c r="BI180">
        <v>0.16869999999999999</v>
      </c>
      <c r="BJ180">
        <v>3.85E-2</v>
      </c>
      <c r="BK180">
        <v>2.3800000000000002E-2</v>
      </c>
    </row>
    <row r="181" spans="1:63" x14ac:dyDescent="0.25">
      <c r="A181" t="s">
        <v>182</v>
      </c>
      <c r="B181">
        <v>49197</v>
      </c>
      <c r="C181">
        <v>38.479999999999997</v>
      </c>
      <c r="D181">
        <v>51.8</v>
      </c>
      <c r="E181" s="1">
        <v>1993.16</v>
      </c>
      <c r="F181" s="1">
        <v>1936.26</v>
      </c>
      <c r="G181">
        <v>1.0699999999999999E-2</v>
      </c>
      <c r="H181">
        <v>1E-3</v>
      </c>
      <c r="I181">
        <v>3.7100000000000001E-2</v>
      </c>
      <c r="J181">
        <v>1.2999999999999999E-3</v>
      </c>
      <c r="K181">
        <v>4.3799999999999999E-2</v>
      </c>
      <c r="L181">
        <v>0.85560000000000003</v>
      </c>
      <c r="M181">
        <v>5.0500000000000003E-2</v>
      </c>
      <c r="N181">
        <v>0.30499999999999999</v>
      </c>
      <c r="O181">
        <v>1.37E-2</v>
      </c>
      <c r="P181">
        <v>0.13550000000000001</v>
      </c>
      <c r="Q181" s="1">
        <v>63203</v>
      </c>
      <c r="R181">
        <v>0.1615</v>
      </c>
      <c r="S181">
        <v>0.18260000000000001</v>
      </c>
      <c r="T181">
        <v>0.65590000000000004</v>
      </c>
      <c r="U181">
        <v>14.24</v>
      </c>
      <c r="V181" s="1">
        <v>83297.87</v>
      </c>
      <c r="W181">
        <v>135.93</v>
      </c>
      <c r="X181" s="1">
        <v>199064.54</v>
      </c>
      <c r="Y181">
        <v>0.71889999999999998</v>
      </c>
      <c r="Z181">
        <v>0.2087</v>
      </c>
      <c r="AA181">
        <v>7.2499999999999995E-2</v>
      </c>
      <c r="AB181">
        <v>0.28110000000000002</v>
      </c>
      <c r="AC181">
        <v>199.06</v>
      </c>
      <c r="AD181" s="1">
        <v>7007.79</v>
      </c>
      <c r="AE181">
        <v>660.61</v>
      </c>
      <c r="AF181" s="1">
        <v>179680.93</v>
      </c>
      <c r="AG181" t="s">
        <v>3</v>
      </c>
      <c r="AH181" s="1">
        <v>38436</v>
      </c>
      <c r="AI181" s="1">
        <v>65865.63</v>
      </c>
      <c r="AJ181">
        <v>54.17</v>
      </c>
      <c r="AK181">
        <v>31.12</v>
      </c>
      <c r="AL181">
        <v>38.979999999999997</v>
      </c>
      <c r="AM181">
        <v>5.16</v>
      </c>
      <c r="AN181" s="1">
        <v>1410.39</v>
      </c>
      <c r="AO181">
        <v>0.88039999999999996</v>
      </c>
      <c r="AP181" s="1">
        <v>1479.9</v>
      </c>
      <c r="AQ181" s="1">
        <v>1961.26</v>
      </c>
      <c r="AR181" s="1">
        <v>6915.92</v>
      </c>
      <c r="AS181">
        <v>739.29</v>
      </c>
      <c r="AT181">
        <v>386.73</v>
      </c>
      <c r="AU181" s="1">
        <v>11483.1</v>
      </c>
      <c r="AV181" s="1">
        <v>4650.47</v>
      </c>
      <c r="AW181">
        <v>0.34370000000000001</v>
      </c>
      <c r="AX181" s="1">
        <v>6433.08</v>
      </c>
      <c r="AY181">
        <v>0.47539999999999999</v>
      </c>
      <c r="AZ181" s="1">
        <v>1242.26</v>
      </c>
      <c r="BA181">
        <v>9.1800000000000007E-2</v>
      </c>
      <c r="BB181" s="1">
        <v>1204.77</v>
      </c>
      <c r="BC181">
        <v>8.8999999999999996E-2</v>
      </c>
      <c r="BD181" s="1">
        <v>13530.58</v>
      </c>
      <c r="BE181" s="1">
        <v>3246.61</v>
      </c>
      <c r="BF181">
        <v>0.623</v>
      </c>
      <c r="BG181">
        <v>0.57120000000000004</v>
      </c>
      <c r="BH181">
        <v>0.2334</v>
      </c>
      <c r="BI181">
        <v>0.14940000000000001</v>
      </c>
      <c r="BJ181">
        <v>2.87E-2</v>
      </c>
      <c r="BK181">
        <v>1.72E-2</v>
      </c>
    </row>
    <row r="182" spans="1:63" x14ac:dyDescent="0.25">
      <c r="A182" t="s">
        <v>183</v>
      </c>
      <c r="B182">
        <v>43984</v>
      </c>
      <c r="C182">
        <v>28.43</v>
      </c>
      <c r="D182">
        <v>198.97</v>
      </c>
      <c r="E182" s="1">
        <v>5656.35</v>
      </c>
      <c r="F182" s="1">
        <v>5270.25</v>
      </c>
      <c r="G182">
        <v>2.76E-2</v>
      </c>
      <c r="H182">
        <v>1.1000000000000001E-3</v>
      </c>
      <c r="I182">
        <v>9.4799999999999995E-2</v>
      </c>
      <c r="J182">
        <v>1.2999999999999999E-3</v>
      </c>
      <c r="K182">
        <v>7.0499999999999993E-2</v>
      </c>
      <c r="L182">
        <v>0.73760000000000003</v>
      </c>
      <c r="M182">
        <v>6.7100000000000007E-2</v>
      </c>
      <c r="N182">
        <v>0.36630000000000001</v>
      </c>
      <c r="O182">
        <v>3.1600000000000003E-2</v>
      </c>
      <c r="P182">
        <v>0.15490000000000001</v>
      </c>
      <c r="Q182" s="1">
        <v>70408.350000000006</v>
      </c>
      <c r="R182">
        <v>0.14460000000000001</v>
      </c>
      <c r="S182">
        <v>0.1898</v>
      </c>
      <c r="T182">
        <v>0.66559999999999997</v>
      </c>
      <c r="U182">
        <v>33.67</v>
      </c>
      <c r="V182" s="1">
        <v>94823.33</v>
      </c>
      <c r="W182">
        <v>164.7</v>
      </c>
      <c r="X182" s="1">
        <v>192741.33</v>
      </c>
      <c r="Y182">
        <v>0.72219999999999995</v>
      </c>
      <c r="Z182">
        <v>0.2329</v>
      </c>
      <c r="AA182">
        <v>4.4900000000000002E-2</v>
      </c>
      <c r="AB182">
        <v>0.27779999999999999</v>
      </c>
      <c r="AC182">
        <v>192.74</v>
      </c>
      <c r="AD182" s="1">
        <v>8059.22</v>
      </c>
      <c r="AE182">
        <v>844.81</v>
      </c>
      <c r="AF182" s="1">
        <v>172289.14</v>
      </c>
      <c r="AG182" t="s">
        <v>3</v>
      </c>
      <c r="AH182" s="1">
        <v>37589</v>
      </c>
      <c r="AI182" s="1">
        <v>58569.25</v>
      </c>
      <c r="AJ182">
        <v>66.099999999999994</v>
      </c>
      <c r="AK182">
        <v>38.200000000000003</v>
      </c>
      <c r="AL182">
        <v>44.78</v>
      </c>
      <c r="AM182">
        <v>5</v>
      </c>
      <c r="AN182" s="1">
        <v>2644.78</v>
      </c>
      <c r="AO182">
        <v>0.96730000000000005</v>
      </c>
      <c r="AP182" s="1">
        <v>1592.58</v>
      </c>
      <c r="AQ182" s="1">
        <v>2014.51</v>
      </c>
      <c r="AR182" s="1">
        <v>7841.37</v>
      </c>
      <c r="AS182">
        <v>935.13</v>
      </c>
      <c r="AT182">
        <v>337.94</v>
      </c>
      <c r="AU182" s="1">
        <v>12721.51</v>
      </c>
      <c r="AV182" s="1">
        <v>4899.4799999999996</v>
      </c>
      <c r="AW182">
        <v>0.33689999999999998</v>
      </c>
      <c r="AX182" s="1">
        <v>7467.91</v>
      </c>
      <c r="AY182">
        <v>0.51349999999999996</v>
      </c>
      <c r="AZ182">
        <v>945.81</v>
      </c>
      <c r="BA182">
        <v>6.5000000000000002E-2</v>
      </c>
      <c r="BB182" s="1">
        <v>1230.45</v>
      </c>
      <c r="BC182">
        <v>8.4599999999999995E-2</v>
      </c>
      <c r="BD182" s="1">
        <v>14543.66</v>
      </c>
      <c r="BE182" s="1">
        <v>2965.47</v>
      </c>
      <c r="BF182">
        <v>0.59409999999999996</v>
      </c>
      <c r="BG182">
        <v>0.5887</v>
      </c>
      <c r="BH182">
        <v>0.2447</v>
      </c>
      <c r="BI182">
        <v>0.1216</v>
      </c>
      <c r="BJ182">
        <v>2.7E-2</v>
      </c>
      <c r="BK182">
        <v>1.8100000000000002E-2</v>
      </c>
    </row>
    <row r="183" spans="1:63" x14ac:dyDescent="0.25">
      <c r="A183" t="s">
        <v>184</v>
      </c>
      <c r="B183">
        <v>47332</v>
      </c>
      <c r="C183">
        <v>15.29</v>
      </c>
      <c r="D183">
        <v>165.3</v>
      </c>
      <c r="E183" s="1">
        <v>2526.77</v>
      </c>
      <c r="F183" s="1">
        <v>2347.1799999999998</v>
      </c>
      <c r="G183">
        <v>4.87E-2</v>
      </c>
      <c r="H183">
        <v>8.9999999999999998E-4</v>
      </c>
      <c r="I183">
        <v>0.22209999999999999</v>
      </c>
      <c r="J183">
        <v>1E-3</v>
      </c>
      <c r="K183">
        <v>8.5099999999999995E-2</v>
      </c>
      <c r="L183">
        <v>0.57079999999999997</v>
      </c>
      <c r="M183">
        <v>7.1400000000000005E-2</v>
      </c>
      <c r="N183">
        <v>0.48170000000000002</v>
      </c>
      <c r="O183">
        <v>5.6300000000000003E-2</v>
      </c>
      <c r="P183">
        <v>0.14799999999999999</v>
      </c>
      <c r="Q183" s="1">
        <v>69310.87</v>
      </c>
      <c r="R183">
        <v>0.17430000000000001</v>
      </c>
      <c r="S183">
        <v>0.19950000000000001</v>
      </c>
      <c r="T183">
        <v>0.62619999999999998</v>
      </c>
      <c r="U183">
        <v>19.95</v>
      </c>
      <c r="V183" s="1">
        <v>89257.78</v>
      </c>
      <c r="W183">
        <v>123.74</v>
      </c>
      <c r="X183" s="1">
        <v>203299.29</v>
      </c>
      <c r="Y183">
        <v>0.69179999999999997</v>
      </c>
      <c r="Z183">
        <v>0.2676</v>
      </c>
      <c r="AA183">
        <v>4.0599999999999997E-2</v>
      </c>
      <c r="AB183">
        <v>0.30819999999999997</v>
      </c>
      <c r="AC183">
        <v>203.3</v>
      </c>
      <c r="AD183" s="1">
        <v>9525.3799999999992</v>
      </c>
      <c r="AE183">
        <v>917.94</v>
      </c>
      <c r="AF183" s="1">
        <v>190558.88</v>
      </c>
      <c r="AG183" t="s">
        <v>3</v>
      </c>
      <c r="AH183" s="1">
        <v>37973</v>
      </c>
      <c r="AI183" s="1">
        <v>60078.080000000002</v>
      </c>
      <c r="AJ183">
        <v>74.48</v>
      </c>
      <c r="AK183">
        <v>43.85</v>
      </c>
      <c r="AL183">
        <v>51.55</v>
      </c>
      <c r="AM183">
        <v>4.87</v>
      </c>
      <c r="AN183" s="1">
        <v>1396.4</v>
      </c>
      <c r="AO183">
        <v>1.0726</v>
      </c>
      <c r="AP183" s="1">
        <v>1877.53</v>
      </c>
      <c r="AQ183" s="1">
        <v>2079.9699999999998</v>
      </c>
      <c r="AR183" s="1">
        <v>8011.26</v>
      </c>
      <c r="AS183">
        <v>929.21</v>
      </c>
      <c r="AT183">
        <v>396.1</v>
      </c>
      <c r="AU183" s="1">
        <v>13294.07</v>
      </c>
      <c r="AV183" s="1">
        <v>4575.8100000000004</v>
      </c>
      <c r="AW183">
        <v>0.28860000000000002</v>
      </c>
      <c r="AX183" s="1">
        <v>8886.7199999999993</v>
      </c>
      <c r="AY183">
        <v>0.5605</v>
      </c>
      <c r="AZ183" s="1">
        <v>1044.18</v>
      </c>
      <c r="BA183">
        <v>6.59E-2</v>
      </c>
      <c r="BB183" s="1">
        <v>1347.51</v>
      </c>
      <c r="BC183">
        <v>8.5000000000000006E-2</v>
      </c>
      <c r="BD183" s="1">
        <v>15854.22</v>
      </c>
      <c r="BE183" s="1">
        <v>2638.5</v>
      </c>
      <c r="BF183">
        <v>0.50219999999999998</v>
      </c>
      <c r="BG183">
        <v>0.58140000000000003</v>
      </c>
      <c r="BH183">
        <v>0.2238</v>
      </c>
      <c r="BI183">
        <v>0.1459</v>
      </c>
      <c r="BJ183">
        <v>3.32E-2</v>
      </c>
      <c r="BK183">
        <v>1.5699999999999999E-2</v>
      </c>
    </row>
    <row r="184" spans="1:63" x14ac:dyDescent="0.25">
      <c r="A184" t="s">
        <v>185</v>
      </c>
      <c r="B184">
        <v>48157</v>
      </c>
      <c r="C184">
        <v>84.38</v>
      </c>
      <c r="D184">
        <v>18.010000000000002</v>
      </c>
      <c r="E184" s="1">
        <v>1519.88</v>
      </c>
      <c r="F184" s="1">
        <v>1485.45</v>
      </c>
      <c r="G184">
        <v>3.7000000000000002E-3</v>
      </c>
      <c r="H184">
        <v>2.9999999999999997E-4</v>
      </c>
      <c r="I184">
        <v>9.2999999999999992E-3</v>
      </c>
      <c r="J184">
        <v>8.9999999999999998E-4</v>
      </c>
      <c r="K184">
        <v>3.09E-2</v>
      </c>
      <c r="L184">
        <v>0.92249999999999999</v>
      </c>
      <c r="M184">
        <v>3.2300000000000002E-2</v>
      </c>
      <c r="N184">
        <v>0.29559999999999997</v>
      </c>
      <c r="O184">
        <v>3.0999999999999999E-3</v>
      </c>
      <c r="P184">
        <v>0.13619999999999999</v>
      </c>
      <c r="Q184" s="1">
        <v>61262.19</v>
      </c>
      <c r="R184">
        <v>0.18210000000000001</v>
      </c>
      <c r="S184">
        <v>0.2049</v>
      </c>
      <c r="T184">
        <v>0.61299999999999999</v>
      </c>
      <c r="U184">
        <v>12.62</v>
      </c>
      <c r="V184" s="1">
        <v>78228.58</v>
      </c>
      <c r="W184">
        <v>115.63</v>
      </c>
      <c r="X184" s="1">
        <v>229812.65</v>
      </c>
      <c r="Y184">
        <v>0.7097</v>
      </c>
      <c r="Z184">
        <v>0.1207</v>
      </c>
      <c r="AA184">
        <v>0.1696</v>
      </c>
      <c r="AB184">
        <v>0.2903</v>
      </c>
      <c r="AC184">
        <v>229.81</v>
      </c>
      <c r="AD184" s="1">
        <v>7091.98</v>
      </c>
      <c r="AE184">
        <v>614.01</v>
      </c>
      <c r="AF184" s="1">
        <v>192159.29</v>
      </c>
      <c r="AG184" t="s">
        <v>3</v>
      </c>
      <c r="AH184" s="1">
        <v>38781</v>
      </c>
      <c r="AI184" s="1">
        <v>62350.7</v>
      </c>
      <c r="AJ184">
        <v>46.77</v>
      </c>
      <c r="AK184">
        <v>26.33</v>
      </c>
      <c r="AL184">
        <v>30.31</v>
      </c>
      <c r="AM184">
        <v>4.63</v>
      </c>
      <c r="AN184" s="1">
        <v>1747.79</v>
      </c>
      <c r="AO184">
        <v>1.0459000000000001</v>
      </c>
      <c r="AP184" s="1">
        <v>1575.26</v>
      </c>
      <c r="AQ184" s="1">
        <v>2315.27</v>
      </c>
      <c r="AR184" s="1">
        <v>7238.06</v>
      </c>
      <c r="AS184">
        <v>704.68</v>
      </c>
      <c r="AT184">
        <v>350.6</v>
      </c>
      <c r="AU184" s="1">
        <v>12183.86</v>
      </c>
      <c r="AV184" s="1">
        <v>5513.88</v>
      </c>
      <c r="AW184">
        <v>0.3755</v>
      </c>
      <c r="AX184" s="1">
        <v>6456.69</v>
      </c>
      <c r="AY184">
        <v>0.43969999999999998</v>
      </c>
      <c r="AZ184" s="1">
        <v>1514.33</v>
      </c>
      <c r="BA184">
        <v>0.1031</v>
      </c>
      <c r="BB184" s="1">
        <v>1198.99</v>
      </c>
      <c r="BC184">
        <v>8.1699999999999995E-2</v>
      </c>
      <c r="BD184" s="1">
        <v>14683.89</v>
      </c>
      <c r="BE184" s="1">
        <v>4554.84</v>
      </c>
      <c r="BF184">
        <v>0.96479999999999999</v>
      </c>
      <c r="BG184">
        <v>0.56269999999999998</v>
      </c>
      <c r="BH184">
        <v>0.24</v>
      </c>
      <c r="BI184">
        <v>0.1469</v>
      </c>
      <c r="BJ184">
        <v>3.49E-2</v>
      </c>
      <c r="BK184">
        <v>1.55E-2</v>
      </c>
    </row>
    <row r="185" spans="1:63" x14ac:dyDescent="0.25">
      <c r="A185" t="s">
        <v>186</v>
      </c>
      <c r="B185">
        <v>47340</v>
      </c>
      <c r="C185">
        <v>27.62</v>
      </c>
      <c r="D185">
        <v>234.23</v>
      </c>
      <c r="E185" s="1">
        <v>6469.18</v>
      </c>
      <c r="F185" s="1">
        <v>6277.9</v>
      </c>
      <c r="G185">
        <v>8.5800000000000001E-2</v>
      </c>
      <c r="H185">
        <v>1.1999999999999999E-3</v>
      </c>
      <c r="I185">
        <v>6.2799999999999995E-2</v>
      </c>
      <c r="J185">
        <v>1E-3</v>
      </c>
      <c r="K185">
        <v>6.2199999999999998E-2</v>
      </c>
      <c r="L185">
        <v>0.73580000000000001</v>
      </c>
      <c r="M185">
        <v>5.1200000000000002E-2</v>
      </c>
      <c r="N185">
        <v>0.14130000000000001</v>
      </c>
      <c r="O185">
        <v>4.6100000000000002E-2</v>
      </c>
      <c r="P185">
        <v>0.1216</v>
      </c>
      <c r="Q185" s="1">
        <v>78818.52</v>
      </c>
      <c r="R185">
        <v>0.1452</v>
      </c>
      <c r="S185">
        <v>0.17829999999999999</v>
      </c>
      <c r="T185">
        <v>0.67649999999999999</v>
      </c>
      <c r="U185">
        <v>36.57</v>
      </c>
      <c r="V185" s="1">
        <v>102021.27</v>
      </c>
      <c r="W185">
        <v>174.23</v>
      </c>
      <c r="X185" s="1">
        <v>251402.58</v>
      </c>
      <c r="Y185">
        <v>0.76939999999999997</v>
      </c>
      <c r="Z185">
        <v>0.1988</v>
      </c>
      <c r="AA185">
        <v>3.1899999999999998E-2</v>
      </c>
      <c r="AB185">
        <v>0.2306</v>
      </c>
      <c r="AC185">
        <v>251.4</v>
      </c>
      <c r="AD185" s="1">
        <v>10398.81</v>
      </c>
      <c r="AE185">
        <v>952.97</v>
      </c>
      <c r="AF185" s="1">
        <v>253044.14</v>
      </c>
      <c r="AG185" t="s">
        <v>3</v>
      </c>
      <c r="AH185" s="1">
        <v>55282</v>
      </c>
      <c r="AI185" s="1">
        <v>107559.96</v>
      </c>
      <c r="AJ185">
        <v>74.16</v>
      </c>
      <c r="AK185">
        <v>38.67</v>
      </c>
      <c r="AL185">
        <v>46.23</v>
      </c>
      <c r="AM185">
        <v>5.03</v>
      </c>
      <c r="AN185" s="1">
        <v>1398.1</v>
      </c>
      <c r="AO185">
        <v>0.66879999999999995</v>
      </c>
      <c r="AP185" s="1">
        <v>1491.43</v>
      </c>
      <c r="AQ185" s="1">
        <v>2105.87</v>
      </c>
      <c r="AR185" s="1">
        <v>8161.97</v>
      </c>
      <c r="AS185">
        <v>977.09</v>
      </c>
      <c r="AT185">
        <v>420.09</v>
      </c>
      <c r="AU185" s="1">
        <v>13156.45</v>
      </c>
      <c r="AV185" s="1">
        <v>3327.33</v>
      </c>
      <c r="AW185">
        <v>0.23080000000000001</v>
      </c>
      <c r="AX185" s="1">
        <v>9303.85</v>
      </c>
      <c r="AY185">
        <v>0.64539999999999997</v>
      </c>
      <c r="AZ185">
        <v>938.73</v>
      </c>
      <c r="BA185">
        <v>6.5100000000000005E-2</v>
      </c>
      <c r="BB185">
        <v>845.38</v>
      </c>
      <c r="BC185">
        <v>5.8599999999999999E-2</v>
      </c>
      <c r="BD185" s="1">
        <v>14415.29</v>
      </c>
      <c r="BE185" s="1">
        <v>1935.32</v>
      </c>
      <c r="BF185">
        <v>0.21179999999999999</v>
      </c>
      <c r="BG185">
        <v>0.60870000000000002</v>
      </c>
      <c r="BH185">
        <v>0.23499999999999999</v>
      </c>
      <c r="BI185">
        <v>0.1116</v>
      </c>
      <c r="BJ185">
        <v>2.9600000000000001E-2</v>
      </c>
      <c r="BK185">
        <v>1.4999999999999999E-2</v>
      </c>
    </row>
    <row r="186" spans="1:63" x14ac:dyDescent="0.25">
      <c r="A186" t="s">
        <v>187</v>
      </c>
      <c r="B186">
        <v>50484</v>
      </c>
      <c r="C186">
        <v>116.76</v>
      </c>
      <c r="D186">
        <v>7.88</v>
      </c>
      <c r="E186">
        <v>920.36</v>
      </c>
      <c r="F186">
        <v>913.85</v>
      </c>
      <c r="G186">
        <v>1.4E-3</v>
      </c>
      <c r="H186">
        <v>2.0000000000000001E-4</v>
      </c>
      <c r="I186">
        <v>3.2000000000000002E-3</v>
      </c>
      <c r="J186">
        <v>8.0000000000000004E-4</v>
      </c>
      <c r="K186">
        <v>1.15E-2</v>
      </c>
      <c r="L186">
        <v>0.96399999999999997</v>
      </c>
      <c r="M186">
        <v>1.89E-2</v>
      </c>
      <c r="N186">
        <v>0.3972</v>
      </c>
      <c r="O186">
        <v>5.9999999999999995E-4</v>
      </c>
      <c r="P186">
        <v>0.15049999999999999</v>
      </c>
      <c r="Q186" s="1">
        <v>57542.81</v>
      </c>
      <c r="R186">
        <v>0.19339999999999999</v>
      </c>
      <c r="S186">
        <v>0.19</v>
      </c>
      <c r="T186">
        <v>0.61660000000000004</v>
      </c>
      <c r="U186">
        <v>9</v>
      </c>
      <c r="V186" s="1">
        <v>72784.45</v>
      </c>
      <c r="W186">
        <v>97.81</v>
      </c>
      <c r="X186" s="1">
        <v>218580.69</v>
      </c>
      <c r="Y186">
        <v>0.61950000000000005</v>
      </c>
      <c r="Z186">
        <v>8.5199999999999998E-2</v>
      </c>
      <c r="AA186">
        <v>0.29530000000000001</v>
      </c>
      <c r="AB186">
        <v>0.3805</v>
      </c>
      <c r="AC186">
        <v>218.58</v>
      </c>
      <c r="AD186" s="1">
        <v>5923.91</v>
      </c>
      <c r="AE186">
        <v>448.77</v>
      </c>
      <c r="AF186" s="1">
        <v>176603.33</v>
      </c>
      <c r="AG186" t="s">
        <v>3</v>
      </c>
      <c r="AH186" s="1">
        <v>33999</v>
      </c>
      <c r="AI186" s="1">
        <v>54092.74</v>
      </c>
      <c r="AJ186">
        <v>34.96</v>
      </c>
      <c r="AK186">
        <v>23.23</v>
      </c>
      <c r="AL186">
        <v>25.44</v>
      </c>
      <c r="AM186">
        <v>4.26</v>
      </c>
      <c r="AN186" s="1">
        <v>1596.46</v>
      </c>
      <c r="AO186">
        <v>1.1194999999999999</v>
      </c>
      <c r="AP186" s="1">
        <v>1840.24</v>
      </c>
      <c r="AQ186" s="1">
        <v>2724.43</v>
      </c>
      <c r="AR186" s="1">
        <v>7527.77</v>
      </c>
      <c r="AS186">
        <v>687.66</v>
      </c>
      <c r="AT186">
        <v>406.46</v>
      </c>
      <c r="AU186" s="1">
        <v>13186.56</v>
      </c>
      <c r="AV186" s="1">
        <v>8151.37</v>
      </c>
      <c r="AW186">
        <v>0.49490000000000001</v>
      </c>
      <c r="AX186" s="1">
        <v>5119.67</v>
      </c>
      <c r="AY186">
        <v>0.31080000000000002</v>
      </c>
      <c r="AZ186" s="1">
        <v>1685.21</v>
      </c>
      <c r="BA186">
        <v>0.1023</v>
      </c>
      <c r="BB186" s="1">
        <v>1514.53</v>
      </c>
      <c r="BC186">
        <v>9.1999999999999998E-2</v>
      </c>
      <c r="BD186" s="1">
        <v>16470.78</v>
      </c>
      <c r="BE186" s="1">
        <v>7319.19</v>
      </c>
      <c r="BF186">
        <v>2.3254999999999999</v>
      </c>
      <c r="BG186">
        <v>0.53559999999999997</v>
      </c>
      <c r="BH186">
        <v>0.24729999999999999</v>
      </c>
      <c r="BI186">
        <v>0.151</v>
      </c>
      <c r="BJ186">
        <v>4.0300000000000002E-2</v>
      </c>
      <c r="BK186">
        <v>2.58E-2</v>
      </c>
    </row>
    <row r="187" spans="1:63" x14ac:dyDescent="0.25">
      <c r="A187" t="s">
        <v>188</v>
      </c>
      <c r="B187">
        <v>49783</v>
      </c>
      <c r="C187">
        <v>56.57</v>
      </c>
      <c r="D187">
        <v>14.23</v>
      </c>
      <c r="E187">
        <v>804.91</v>
      </c>
      <c r="F187">
        <v>837.75</v>
      </c>
      <c r="G187">
        <v>3.7000000000000002E-3</v>
      </c>
      <c r="H187">
        <v>2.8999999999999998E-3</v>
      </c>
      <c r="I187">
        <v>3.8999999999999998E-3</v>
      </c>
      <c r="J187">
        <v>2.0000000000000001E-4</v>
      </c>
      <c r="K187">
        <v>1.26E-2</v>
      </c>
      <c r="L187">
        <v>0.96679999999999999</v>
      </c>
      <c r="M187">
        <v>9.9000000000000008E-3</v>
      </c>
      <c r="N187">
        <v>0.14019999999999999</v>
      </c>
      <c r="O187">
        <v>3.8999999999999998E-3</v>
      </c>
      <c r="P187">
        <v>0.1067</v>
      </c>
      <c r="Q187" s="1">
        <v>63139.42</v>
      </c>
      <c r="R187">
        <v>0.13109999999999999</v>
      </c>
      <c r="S187">
        <v>0.1898</v>
      </c>
      <c r="T187">
        <v>0.67920000000000003</v>
      </c>
      <c r="U187">
        <v>6.76</v>
      </c>
      <c r="V187" s="1">
        <v>72882.41</v>
      </c>
      <c r="W187">
        <v>116.06</v>
      </c>
      <c r="X187" s="1">
        <v>197331.39</v>
      </c>
      <c r="Y187">
        <v>0.81989999999999996</v>
      </c>
      <c r="Z187">
        <v>9.11E-2</v>
      </c>
      <c r="AA187">
        <v>8.8999999999999996E-2</v>
      </c>
      <c r="AB187">
        <v>0.18010000000000001</v>
      </c>
      <c r="AC187">
        <v>197.33</v>
      </c>
      <c r="AD187" s="1">
        <v>5034.83</v>
      </c>
      <c r="AE187">
        <v>552.36</v>
      </c>
      <c r="AF187" s="1">
        <v>163982.20000000001</v>
      </c>
      <c r="AG187" t="s">
        <v>3</v>
      </c>
      <c r="AH187" s="1">
        <v>42051</v>
      </c>
      <c r="AI187" s="1">
        <v>70726.820000000007</v>
      </c>
      <c r="AJ187">
        <v>38.31</v>
      </c>
      <c r="AK187">
        <v>23.86</v>
      </c>
      <c r="AL187">
        <v>28.71</v>
      </c>
      <c r="AM187">
        <v>5.23</v>
      </c>
      <c r="AN187" s="1">
        <v>2033.7</v>
      </c>
      <c r="AO187">
        <v>1.1444000000000001</v>
      </c>
      <c r="AP187" s="1">
        <v>1491.5</v>
      </c>
      <c r="AQ187" s="1">
        <v>2005.41</v>
      </c>
      <c r="AR187" s="1">
        <v>7367.22</v>
      </c>
      <c r="AS187">
        <v>522.64</v>
      </c>
      <c r="AT187">
        <v>353.28</v>
      </c>
      <c r="AU187" s="1">
        <v>11740.05</v>
      </c>
      <c r="AV187" s="1">
        <v>5844.89</v>
      </c>
      <c r="AW187">
        <v>0.42320000000000002</v>
      </c>
      <c r="AX187" s="1">
        <v>5513.61</v>
      </c>
      <c r="AY187">
        <v>0.3992</v>
      </c>
      <c r="AZ187" s="1">
        <v>1521.87</v>
      </c>
      <c r="BA187">
        <v>0.11020000000000001</v>
      </c>
      <c r="BB187">
        <v>932.29</v>
      </c>
      <c r="BC187">
        <v>6.7500000000000004E-2</v>
      </c>
      <c r="BD187" s="1">
        <v>13812.66</v>
      </c>
      <c r="BE187" s="1">
        <v>5551.43</v>
      </c>
      <c r="BF187">
        <v>1.2048000000000001</v>
      </c>
      <c r="BG187">
        <v>0.56530000000000002</v>
      </c>
      <c r="BH187">
        <v>0.2477</v>
      </c>
      <c r="BI187">
        <v>0.13020000000000001</v>
      </c>
      <c r="BJ187">
        <v>3.1199999999999999E-2</v>
      </c>
      <c r="BK187">
        <v>2.5600000000000001E-2</v>
      </c>
    </row>
    <row r="188" spans="1:63" x14ac:dyDescent="0.25">
      <c r="A188" t="s">
        <v>189</v>
      </c>
      <c r="B188">
        <v>48595</v>
      </c>
      <c r="C188">
        <v>83.52</v>
      </c>
      <c r="D188">
        <v>9.84</v>
      </c>
      <c r="E188">
        <v>821.74</v>
      </c>
      <c r="F188">
        <v>896.43</v>
      </c>
      <c r="G188">
        <v>2.8999999999999998E-3</v>
      </c>
      <c r="H188">
        <v>8.0000000000000004E-4</v>
      </c>
      <c r="I188">
        <v>3.8999999999999998E-3</v>
      </c>
      <c r="J188">
        <v>5.9999999999999995E-4</v>
      </c>
      <c r="K188">
        <v>1.4800000000000001E-2</v>
      </c>
      <c r="L188">
        <v>0.95830000000000004</v>
      </c>
      <c r="M188">
        <v>1.8599999999999998E-2</v>
      </c>
      <c r="N188">
        <v>0.2084</v>
      </c>
      <c r="O188">
        <v>1.6000000000000001E-3</v>
      </c>
      <c r="P188">
        <v>0.12640000000000001</v>
      </c>
      <c r="Q188" s="1">
        <v>61642.99</v>
      </c>
      <c r="R188">
        <v>0.1389</v>
      </c>
      <c r="S188">
        <v>0.1898</v>
      </c>
      <c r="T188">
        <v>0.67130000000000001</v>
      </c>
      <c r="U188">
        <v>7.43</v>
      </c>
      <c r="V188" s="1">
        <v>79301.649999999994</v>
      </c>
      <c r="W188">
        <v>106.63</v>
      </c>
      <c r="X188" s="1">
        <v>219086.14</v>
      </c>
      <c r="Y188">
        <v>0.72950000000000004</v>
      </c>
      <c r="Z188">
        <v>0.10440000000000001</v>
      </c>
      <c r="AA188">
        <v>0.1661</v>
      </c>
      <c r="AB188">
        <v>0.27050000000000002</v>
      </c>
      <c r="AC188">
        <v>219.09</v>
      </c>
      <c r="AD188" s="1">
        <v>6090.69</v>
      </c>
      <c r="AE188">
        <v>572.61</v>
      </c>
      <c r="AF188" s="1">
        <v>169598.56</v>
      </c>
      <c r="AG188" t="s">
        <v>3</v>
      </c>
      <c r="AH188" s="1">
        <v>36914</v>
      </c>
      <c r="AI188" s="1">
        <v>62841.71</v>
      </c>
      <c r="AJ188">
        <v>37.75</v>
      </c>
      <c r="AK188">
        <v>24.57</v>
      </c>
      <c r="AL188">
        <v>26.88</v>
      </c>
      <c r="AM188">
        <v>4.83</v>
      </c>
      <c r="AN188" s="1">
        <v>2050.48</v>
      </c>
      <c r="AO188">
        <v>1.3348</v>
      </c>
      <c r="AP188" s="1">
        <v>1537.3</v>
      </c>
      <c r="AQ188" s="1">
        <v>2107.66</v>
      </c>
      <c r="AR188" s="1">
        <v>7380.72</v>
      </c>
      <c r="AS188">
        <v>668.1</v>
      </c>
      <c r="AT188">
        <v>386.4</v>
      </c>
      <c r="AU188" s="1">
        <v>12080.18</v>
      </c>
      <c r="AV188" s="1">
        <v>5950.89</v>
      </c>
      <c r="AW188">
        <v>0.40720000000000001</v>
      </c>
      <c r="AX188" s="1">
        <v>5767.19</v>
      </c>
      <c r="AY188">
        <v>0.39460000000000001</v>
      </c>
      <c r="AZ188" s="1">
        <v>1899.62</v>
      </c>
      <c r="BA188">
        <v>0.13</v>
      </c>
      <c r="BB188">
        <v>997.12</v>
      </c>
      <c r="BC188">
        <v>6.8199999999999997E-2</v>
      </c>
      <c r="BD188" s="1">
        <v>14614.82</v>
      </c>
      <c r="BE188" s="1">
        <v>6261.14</v>
      </c>
      <c r="BF188">
        <v>1.5143</v>
      </c>
      <c r="BG188">
        <v>0.56089999999999995</v>
      </c>
      <c r="BH188">
        <v>0.2447</v>
      </c>
      <c r="BI188">
        <v>0.13200000000000001</v>
      </c>
      <c r="BJ188">
        <v>3.2000000000000001E-2</v>
      </c>
      <c r="BK188">
        <v>3.04E-2</v>
      </c>
    </row>
    <row r="189" spans="1:63" x14ac:dyDescent="0.25">
      <c r="A189" t="s">
        <v>190</v>
      </c>
      <c r="B189">
        <v>43992</v>
      </c>
      <c r="C189">
        <v>31.9</v>
      </c>
      <c r="D189">
        <v>80.239999999999995</v>
      </c>
      <c r="E189" s="1">
        <v>2559.88</v>
      </c>
      <c r="F189" s="1">
        <v>2243.4699999999998</v>
      </c>
      <c r="G189">
        <v>4.1000000000000003E-3</v>
      </c>
      <c r="H189">
        <v>5.0000000000000001E-4</v>
      </c>
      <c r="I189">
        <v>0.17480000000000001</v>
      </c>
      <c r="J189">
        <v>1.1999999999999999E-3</v>
      </c>
      <c r="K189">
        <v>0.10970000000000001</v>
      </c>
      <c r="L189">
        <v>0.61850000000000005</v>
      </c>
      <c r="M189">
        <v>9.1200000000000003E-2</v>
      </c>
      <c r="N189">
        <v>0.72089999999999999</v>
      </c>
      <c r="O189">
        <v>1.95E-2</v>
      </c>
      <c r="P189">
        <v>0.17100000000000001</v>
      </c>
      <c r="Q189" s="1">
        <v>62561.63</v>
      </c>
      <c r="R189">
        <v>0.19309999999999999</v>
      </c>
      <c r="S189">
        <v>0.20419999999999999</v>
      </c>
      <c r="T189">
        <v>0.60270000000000001</v>
      </c>
      <c r="U189">
        <v>21</v>
      </c>
      <c r="V189" s="1">
        <v>82683.45</v>
      </c>
      <c r="W189">
        <v>119.11</v>
      </c>
      <c r="X189" s="1">
        <v>127997.59</v>
      </c>
      <c r="Y189">
        <v>0.65669999999999995</v>
      </c>
      <c r="Z189">
        <v>0.23960000000000001</v>
      </c>
      <c r="AA189">
        <v>0.1037</v>
      </c>
      <c r="AB189">
        <v>0.34329999999999999</v>
      </c>
      <c r="AC189">
        <v>128</v>
      </c>
      <c r="AD189" s="1">
        <v>4301.26</v>
      </c>
      <c r="AE189">
        <v>467.94</v>
      </c>
      <c r="AF189" s="1">
        <v>107501.68</v>
      </c>
      <c r="AG189" t="s">
        <v>3</v>
      </c>
      <c r="AH189" s="1">
        <v>29899</v>
      </c>
      <c r="AI189" s="1">
        <v>45695.519999999997</v>
      </c>
      <c r="AJ189">
        <v>50.75</v>
      </c>
      <c r="AK189">
        <v>31.28</v>
      </c>
      <c r="AL189">
        <v>37.380000000000003</v>
      </c>
      <c r="AM189">
        <v>4.8600000000000003</v>
      </c>
      <c r="AN189" s="1">
        <v>1315.04</v>
      </c>
      <c r="AO189">
        <v>0.96819999999999995</v>
      </c>
      <c r="AP189" s="1">
        <v>1811.92</v>
      </c>
      <c r="AQ189" s="1">
        <v>2375.67</v>
      </c>
      <c r="AR189" s="1">
        <v>7758.89</v>
      </c>
      <c r="AS189">
        <v>893.99</v>
      </c>
      <c r="AT189">
        <v>414.88</v>
      </c>
      <c r="AU189" s="1">
        <v>13255.35</v>
      </c>
      <c r="AV189" s="1">
        <v>8665.76</v>
      </c>
      <c r="AW189">
        <v>0.5413</v>
      </c>
      <c r="AX189" s="1">
        <v>4445.92</v>
      </c>
      <c r="AY189">
        <v>0.2777</v>
      </c>
      <c r="AZ189" s="1">
        <v>1046.1500000000001</v>
      </c>
      <c r="BA189">
        <v>6.5299999999999997E-2</v>
      </c>
      <c r="BB189" s="1">
        <v>1851.61</v>
      </c>
      <c r="BC189">
        <v>0.1157</v>
      </c>
      <c r="BD189" s="1">
        <v>16009.44</v>
      </c>
      <c r="BE189" s="1">
        <v>5764.43</v>
      </c>
      <c r="BF189">
        <v>2.1442000000000001</v>
      </c>
      <c r="BG189">
        <v>0.54820000000000002</v>
      </c>
      <c r="BH189">
        <v>0.24279999999999999</v>
      </c>
      <c r="BI189">
        <v>0.1636</v>
      </c>
      <c r="BJ189">
        <v>2.7900000000000001E-2</v>
      </c>
      <c r="BK189">
        <v>1.7500000000000002E-2</v>
      </c>
    </row>
    <row r="190" spans="1:63" x14ac:dyDescent="0.25">
      <c r="A190" t="s">
        <v>191</v>
      </c>
      <c r="B190">
        <v>44008</v>
      </c>
      <c r="C190">
        <v>37.76</v>
      </c>
      <c r="D190">
        <v>72.39</v>
      </c>
      <c r="E190" s="1">
        <v>2733.63</v>
      </c>
      <c r="F190" s="1">
        <v>2589.8200000000002</v>
      </c>
      <c r="G190">
        <v>7.0000000000000001E-3</v>
      </c>
      <c r="H190">
        <v>5.9999999999999995E-4</v>
      </c>
      <c r="I190">
        <v>2.5600000000000001E-2</v>
      </c>
      <c r="J190">
        <v>8.0000000000000004E-4</v>
      </c>
      <c r="K190">
        <v>4.2500000000000003E-2</v>
      </c>
      <c r="L190">
        <v>0.86360000000000003</v>
      </c>
      <c r="M190">
        <v>5.9700000000000003E-2</v>
      </c>
      <c r="N190">
        <v>0.49020000000000002</v>
      </c>
      <c r="O190">
        <v>1.4200000000000001E-2</v>
      </c>
      <c r="P190">
        <v>0.15709999999999999</v>
      </c>
      <c r="Q190" s="1">
        <v>63920.19</v>
      </c>
      <c r="R190">
        <v>0.157</v>
      </c>
      <c r="S190">
        <v>0.17860000000000001</v>
      </c>
      <c r="T190">
        <v>0.66439999999999999</v>
      </c>
      <c r="U190">
        <v>18.329999999999998</v>
      </c>
      <c r="V190" s="1">
        <v>89445.29</v>
      </c>
      <c r="W190">
        <v>145.15</v>
      </c>
      <c r="X190" s="1">
        <v>157715.07999999999</v>
      </c>
      <c r="Y190">
        <v>0.71619999999999995</v>
      </c>
      <c r="Z190">
        <v>0.21820000000000001</v>
      </c>
      <c r="AA190">
        <v>6.5600000000000006E-2</v>
      </c>
      <c r="AB190">
        <v>0.2838</v>
      </c>
      <c r="AC190">
        <v>157.72</v>
      </c>
      <c r="AD190" s="1">
        <v>4985.79</v>
      </c>
      <c r="AE190">
        <v>541.52</v>
      </c>
      <c r="AF190" s="1">
        <v>136099.1</v>
      </c>
      <c r="AG190" t="s">
        <v>3</v>
      </c>
      <c r="AH190" s="1">
        <v>33601</v>
      </c>
      <c r="AI190" s="1">
        <v>52328.89</v>
      </c>
      <c r="AJ190">
        <v>50.98</v>
      </c>
      <c r="AK190">
        <v>29.35</v>
      </c>
      <c r="AL190">
        <v>35.51</v>
      </c>
      <c r="AM190">
        <v>4.21</v>
      </c>
      <c r="AN190" s="1">
        <v>1341.38</v>
      </c>
      <c r="AO190">
        <v>0.98519999999999996</v>
      </c>
      <c r="AP190" s="1">
        <v>1601.93</v>
      </c>
      <c r="AQ190" s="1">
        <v>1983.05</v>
      </c>
      <c r="AR190" s="1">
        <v>7218.61</v>
      </c>
      <c r="AS190">
        <v>752.91</v>
      </c>
      <c r="AT190">
        <v>384.87</v>
      </c>
      <c r="AU190" s="1">
        <v>11941.37</v>
      </c>
      <c r="AV190" s="1">
        <v>6277.79</v>
      </c>
      <c r="AW190">
        <v>0.45329999999999998</v>
      </c>
      <c r="AX190" s="1">
        <v>5019.05</v>
      </c>
      <c r="AY190">
        <v>0.3624</v>
      </c>
      <c r="AZ190" s="1">
        <v>1111.3900000000001</v>
      </c>
      <c r="BA190">
        <v>8.0299999999999996E-2</v>
      </c>
      <c r="BB190" s="1">
        <v>1440.33</v>
      </c>
      <c r="BC190">
        <v>0.104</v>
      </c>
      <c r="BD190" s="1">
        <v>13848.56</v>
      </c>
      <c r="BE190" s="1">
        <v>4801.5</v>
      </c>
      <c r="BF190">
        <v>1.3694999999999999</v>
      </c>
      <c r="BG190">
        <v>0.55640000000000001</v>
      </c>
      <c r="BH190">
        <v>0.2437</v>
      </c>
      <c r="BI190">
        <v>0.15579999999999999</v>
      </c>
      <c r="BJ190">
        <v>2.8899999999999999E-2</v>
      </c>
      <c r="BK190">
        <v>1.52E-2</v>
      </c>
    </row>
    <row r="191" spans="1:63" x14ac:dyDescent="0.25">
      <c r="A191" t="s">
        <v>192</v>
      </c>
      <c r="B191">
        <v>48843</v>
      </c>
      <c r="C191">
        <v>184</v>
      </c>
      <c r="D191">
        <v>9.7200000000000006</v>
      </c>
      <c r="E191" s="1">
        <v>1788.96</v>
      </c>
      <c r="F191" s="1">
        <v>1680.1</v>
      </c>
      <c r="G191">
        <v>1.9E-3</v>
      </c>
      <c r="H191">
        <v>2.9999999999999997E-4</v>
      </c>
      <c r="I191">
        <v>6.1000000000000004E-3</v>
      </c>
      <c r="J191">
        <v>8.0000000000000004E-4</v>
      </c>
      <c r="K191">
        <v>1.3899999999999999E-2</v>
      </c>
      <c r="L191">
        <v>0.95309999999999995</v>
      </c>
      <c r="M191">
        <v>2.3900000000000001E-2</v>
      </c>
      <c r="N191">
        <v>0.49180000000000001</v>
      </c>
      <c r="O191">
        <v>1.6999999999999999E-3</v>
      </c>
      <c r="P191">
        <v>0.1595</v>
      </c>
      <c r="Q191" s="1">
        <v>58469.85</v>
      </c>
      <c r="R191">
        <v>0.16120000000000001</v>
      </c>
      <c r="S191">
        <v>0.21460000000000001</v>
      </c>
      <c r="T191">
        <v>0.62419999999999998</v>
      </c>
      <c r="U191">
        <v>14.33</v>
      </c>
      <c r="V191" s="1">
        <v>73448.05</v>
      </c>
      <c r="W191">
        <v>120.01</v>
      </c>
      <c r="X191" s="1">
        <v>205718.61</v>
      </c>
      <c r="Y191">
        <v>0.60570000000000002</v>
      </c>
      <c r="Z191">
        <v>0.13039999999999999</v>
      </c>
      <c r="AA191">
        <v>0.26379999999999998</v>
      </c>
      <c r="AB191">
        <v>0.39429999999999998</v>
      </c>
      <c r="AC191">
        <v>205.72</v>
      </c>
      <c r="AD191" s="1">
        <v>5464.03</v>
      </c>
      <c r="AE191">
        <v>434.89</v>
      </c>
      <c r="AF191" s="1">
        <v>176063.77</v>
      </c>
      <c r="AG191" t="s">
        <v>3</v>
      </c>
      <c r="AH191" s="1">
        <v>33542</v>
      </c>
      <c r="AI191" s="1">
        <v>52278.39</v>
      </c>
      <c r="AJ191">
        <v>33.17</v>
      </c>
      <c r="AK191">
        <v>23.57</v>
      </c>
      <c r="AL191">
        <v>25.92</v>
      </c>
      <c r="AM191">
        <v>4.4000000000000004</v>
      </c>
      <c r="AN191" s="1">
        <v>1320.13</v>
      </c>
      <c r="AO191">
        <v>0.91800000000000004</v>
      </c>
      <c r="AP191" s="1">
        <v>1596.12</v>
      </c>
      <c r="AQ191" s="1">
        <v>2650.11</v>
      </c>
      <c r="AR191" s="1">
        <v>7339.83</v>
      </c>
      <c r="AS191">
        <v>688.01</v>
      </c>
      <c r="AT191">
        <v>316.75</v>
      </c>
      <c r="AU191" s="1">
        <v>12590.82</v>
      </c>
      <c r="AV191" s="1">
        <v>7776.27</v>
      </c>
      <c r="AW191">
        <v>0.50160000000000005</v>
      </c>
      <c r="AX191" s="1">
        <v>4927.6899999999996</v>
      </c>
      <c r="AY191">
        <v>0.31790000000000002</v>
      </c>
      <c r="AZ191" s="1">
        <v>1216.56</v>
      </c>
      <c r="BA191">
        <v>7.85E-2</v>
      </c>
      <c r="BB191" s="1">
        <v>1581.13</v>
      </c>
      <c r="BC191">
        <v>0.10199999999999999</v>
      </c>
      <c r="BD191" s="1">
        <v>15501.65</v>
      </c>
      <c r="BE191" s="1">
        <v>6449.08</v>
      </c>
      <c r="BF191">
        <v>2.0133999999999999</v>
      </c>
      <c r="BG191">
        <v>0.54800000000000004</v>
      </c>
      <c r="BH191">
        <v>0.25850000000000001</v>
      </c>
      <c r="BI191">
        <v>0.13089999999999999</v>
      </c>
      <c r="BJ191">
        <v>4.3200000000000002E-2</v>
      </c>
      <c r="BK191">
        <v>1.9300000000000001E-2</v>
      </c>
    </row>
    <row r="192" spans="1:63" x14ac:dyDescent="0.25">
      <c r="A192" t="s">
        <v>193</v>
      </c>
      <c r="B192">
        <v>46649</v>
      </c>
      <c r="C192">
        <v>81.81</v>
      </c>
      <c r="D192">
        <v>7.61</v>
      </c>
      <c r="E192">
        <v>622.52</v>
      </c>
      <c r="F192">
        <v>633.54</v>
      </c>
      <c r="G192">
        <v>1.6999999999999999E-3</v>
      </c>
      <c r="H192">
        <v>1.4E-3</v>
      </c>
      <c r="I192">
        <v>7.4999999999999997E-3</v>
      </c>
      <c r="J192">
        <v>8.0000000000000004E-4</v>
      </c>
      <c r="K192">
        <v>2.8299999999999999E-2</v>
      </c>
      <c r="L192">
        <v>0.93899999999999995</v>
      </c>
      <c r="M192">
        <v>2.1299999999999999E-2</v>
      </c>
      <c r="N192">
        <v>0.26779999999999998</v>
      </c>
      <c r="O192">
        <v>3.0999999999999999E-3</v>
      </c>
      <c r="P192">
        <v>0.1447</v>
      </c>
      <c r="Q192" s="1">
        <v>58527.29</v>
      </c>
      <c r="R192">
        <v>0.1774</v>
      </c>
      <c r="S192">
        <v>0.20100000000000001</v>
      </c>
      <c r="T192">
        <v>0.62160000000000004</v>
      </c>
      <c r="U192">
        <v>7.48</v>
      </c>
      <c r="V192" s="1">
        <v>68284.649999999994</v>
      </c>
      <c r="W192">
        <v>79.84</v>
      </c>
      <c r="X192" s="1">
        <v>206933.83</v>
      </c>
      <c r="Y192">
        <v>0.72899999999999998</v>
      </c>
      <c r="Z192">
        <v>4.1000000000000002E-2</v>
      </c>
      <c r="AA192">
        <v>0.23</v>
      </c>
      <c r="AB192">
        <v>0.27100000000000002</v>
      </c>
      <c r="AC192">
        <v>206.93</v>
      </c>
      <c r="AD192" s="1">
        <v>6028.12</v>
      </c>
      <c r="AE192">
        <v>546.34</v>
      </c>
      <c r="AF192" s="1">
        <v>174490.49</v>
      </c>
      <c r="AG192" t="s">
        <v>3</v>
      </c>
      <c r="AH192" s="1">
        <v>36635</v>
      </c>
      <c r="AI192" s="1">
        <v>57217.59</v>
      </c>
      <c r="AJ192">
        <v>37.42</v>
      </c>
      <c r="AK192">
        <v>24.89</v>
      </c>
      <c r="AL192">
        <v>27.12</v>
      </c>
      <c r="AM192">
        <v>4.66</v>
      </c>
      <c r="AN192" s="1">
        <v>1798.63</v>
      </c>
      <c r="AO192">
        <v>1.4827999999999999</v>
      </c>
      <c r="AP192" s="1">
        <v>1933.26</v>
      </c>
      <c r="AQ192" s="1">
        <v>2513.5500000000002</v>
      </c>
      <c r="AR192" s="1">
        <v>7872.56</v>
      </c>
      <c r="AS192">
        <v>700.42</v>
      </c>
      <c r="AT192">
        <v>450.98</v>
      </c>
      <c r="AU192" s="1">
        <v>13470.77</v>
      </c>
      <c r="AV192" s="1">
        <v>7285.08</v>
      </c>
      <c r="AW192">
        <v>0.43630000000000002</v>
      </c>
      <c r="AX192" s="1">
        <v>6304.59</v>
      </c>
      <c r="AY192">
        <v>0.37759999999999999</v>
      </c>
      <c r="AZ192" s="1">
        <v>1921.46</v>
      </c>
      <c r="BA192">
        <v>0.11509999999999999</v>
      </c>
      <c r="BB192" s="1">
        <v>1187.08</v>
      </c>
      <c r="BC192">
        <v>7.1099999999999997E-2</v>
      </c>
      <c r="BD192" s="1">
        <v>16698.21</v>
      </c>
      <c r="BE192" s="1">
        <v>6609.48</v>
      </c>
      <c r="BF192">
        <v>1.9137999999999999</v>
      </c>
      <c r="BG192">
        <v>0.54239999999999999</v>
      </c>
      <c r="BH192">
        <v>0.23769999999999999</v>
      </c>
      <c r="BI192">
        <v>0.16309999999999999</v>
      </c>
      <c r="BJ192">
        <v>3.7100000000000001E-2</v>
      </c>
      <c r="BK192">
        <v>1.9699999999999999E-2</v>
      </c>
    </row>
    <row r="193" spans="1:63" x14ac:dyDescent="0.25">
      <c r="A193" t="s">
        <v>194</v>
      </c>
      <c r="B193">
        <v>47852</v>
      </c>
      <c r="C193">
        <v>105.52</v>
      </c>
      <c r="D193">
        <v>10.33</v>
      </c>
      <c r="E193" s="1">
        <v>1090.3900000000001</v>
      </c>
      <c r="F193" s="1">
        <v>1075.01</v>
      </c>
      <c r="G193">
        <v>2.5000000000000001E-3</v>
      </c>
      <c r="H193">
        <v>1.1000000000000001E-3</v>
      </c>
      <c r="I193">
        <v>5.7000000000000002E-3</v>
      </c>
      <c r="J193">
        <v>8.9999999999999998E-4</v>
      </c>
      <c r="K193">
        <v>2.4E-2</v>
      </c>
      <c r="L193">
        <v>0.9425</v>
      </c>
      <c r="M193">
        <v>2.3300000000000001E-2</v>
      </c>
      <c r="N193">
        <v>0.28639999999999999</v>
      </c>
      <c r="O193">
        <v>1.9E-3</v>
      </c>
      <c r="P193">
        <v>0.1492</v>
      </c>
      <c r="Q193" s="1">
        <v>57926.67</v>
      </c>
      <c r="R193">
        <v>0.18210000000000001</v>
      </c>
      <c r="S193">
        <v>0.19889999999999999</v>
      </c>
      <c r="T193">
        <v>0.61899999999999999</v>
      </c>
      <c r="U193">
        <v>10.38</v>
      </c>
      <c r="V193" s="1">
        <v>71009.05</v>
      </c>
      <c r="W193">
        <v>101.04</v>
      </c>
      <c r="X193" s="1">
        <v>211199.45</v>
      </c>
      <c r="Y193">
        <v>0.70069999999999999</v>
      </c>
      <c r="Z193">
        <v>4.8800000000000003E-2</v>
      </c>
      <c r="AA193">
        <v>0.2505</v>
      </c>
      <c r="AB193">
        <v>0.29930000000000001</v>
      </c>
      <c r="AC193">
        <v>211.2</v>
      </c>
      <c r="AD193" s="1">
        <v>6094.86</v>
      </c>
      <c r="AE193">
        <v>520.29999999999995</v>
      </c>
      <c r="AF193" s="1">
        <v>166833.26</v>
      </c>
      <c r="AG193" t="s">
        <v>3</v>
      </c>
      <c r="AH193" s="1">
        <v>37060</v>
      </c>
      <c r="AI193" s="1">
        <v>56715.9</v>
      </c>
      <c r="AJ193">
        <v>39.19</v>
      </c>
      <c r="AK193">
        <v>24.69</v>
      </c>
      <c r="AL193">
        <v>27.29</v>
      </c>
      <c r="AM193">
        <v>4.22</v>
      </c>
      <c r="AN193" s="1">
        <v>1666.68</v>
      </c>
      <c r="AO193">
        <v>1.3024</v>
      </c>
      <c r="AP193" s="1">
        <v>1615.8</v>
      </c>
      <c r="AQ193" s="1">
        <v>2309.14</v>
      </c>
      <c r="AR193" s="1">
        <v>7169.61</v>
      </c>
      <c r="AS193">
        <v>746.14</v>
      </c>
      <c r="AT193">
        <v>407.71</v>
      </c>
      <c r="AU193" s="1">
        <v>12248.38</v>
      </c>
      <c r="AV193" s="1">
        <v>6924.9</v>
      </c>
      <c r="AW193">
        <v>0.45100000000000001</v>
      </c>
      <c r="AX193" s="1">
        <v>5867.03</v>
      </c>
      <c r="AY193">
        <v>0.3821</v>
      </c>
      <c r="AZ193" s="1">
        <v>1335.19</v>
      </c>
      <c r="BA193">
        <v>8.6999999999999994E-2</v>
      </c>
      <c r="BB193" s="1">
        <v>1226.3499999999999</v>
      </c>
      <c r="BC193">
        <v>7.9899999999999999E-2</v>
      </c>
      <c r="BD193" s="1">
        <v>15353.46</v>
      </c>
      <c r="BE193" s="1">
        <v>5933.51</v>
      </c>
      <c r="BF193">
        <v>1.6692</v>
      </c>
      <c r="BG193">
        <v>0.54700000000000004</v>
      </c>
      <c r="BH193">
        <v>0.25340000000000001</v>
      </c>
      <c r="BI193">
        <v>0.14430000000000001</v>
      </c>
      <c r="BJ193">
        <v>3.5099999999999999E-2</v>
      </c>
      <c r="BK193">
        <v>2.0199999999999999E-2</v>
      </c>
    </row>
    <row r="194" spans="1:63" x14ac:dyDescent="0.25">
      <c r="A194" t="s">
        <v>195</v>
      </c>
      <c r="B194">
        <v>44016</v>
      </c>
      <c r="C194">
        <v>58.95</v>
      </c>
      <c r="D194">
        <v>51.74</v>
      </c>
      <c r="E194" s="1">
        <v>3050.49</v>
      </c>
      <c r="F194" s="1">
        <v>2622.11</v>
      </c>
      <c r="G194">
        <v>7.1999999999999998E-3</v>
      </c>
      <c r="H194">
        <v>5.9999999999999995E-4</v>
      </c>
      <c r="I194">
        <v>0.10580000000000001</v>
      </c>
      <c r="J194">
        <v>8.9999999999999998E-4</v>
      </c>
      <c r="K194">
        <v>0.10349999999999999</v>
      </c>
      <c r="L194">
        <v>0.69169999999999998</v>
      </c>
      <c r="M194">
        <v>9.0399999999999994E-2</v>
      </c>
      <c r="N194">
        <v>0.60640000000000005</v>
      </c>
      <c r="O194">
        <v>3.0599999999999999E-2</v>
      </c>
      <c r="P194">
        <v>0.1648</v>
      </c>
      <c r="Q194" s="1">
        <v>64327.39</v>
      </c>
      <c r="R194">
        <v>0.17449999999999999</v>
      </c>
      <c r="S194">
        <v>0.1988</v>
      </c>
      <c r="T194">
        <v>0.62670000000000003</v>
      </c>
      <c r="U194">
        <v>21.24</v>
      </c>
      <c r="V194" s="1">
        <v>86042.05</v>
      </c>
      <c r="W194">
        <v>139.26</v>
      </c>
      <c r="X194" s="1">
        <v>144629.17000000001</v>
      </c>
      <c r="Y194">
        <v>0.69220000000000004</v>
      </c>
      <c r="Z194">
        <v>0.22500000000000001</v>
      </c>
      <c r="AA194">
        <v>8.2799999999999999E-2</v>
      </c>
      <c r="AB194">
        <v>0.30780000000000002</v>
      </c>
      <c r="AC194">
        <v>144.63</v>
      </c>
      <c r="AD194" s="1">
        <v>4637.2299999999996</v>
      </c>
      <c r="AE194">
        <v>466.72</v>
      </c>
      <c r="AF194" s="1">
        <v>127850.92</v>
      </c>
      <c r="AG194" t="s">
        <v>3</v>
      </c>
      <c r="AH194" s="1">
        <v>32416</v>
      </c>
      <c r="AI194" s="1">
        <v>49743.28</v>
      </c>
      <c r="AJ194">
        <v>48.86</v>
      </c>
      <c r="AK194">
        <v>29.38</v>
      </c>
      <c r="AL194">
        <v>35.74</v>
      </c>
      <c r="AM194">
        <v>4.3899999999999997</v>
      </c>
      <c r="AN194" s="1">
        <v>1321.38</v>
      </c>
      <c r="AO194">
        <v>1.0261</v>
      </c>
      <c r="AP194" s="1">
        <v>1668.7</v>
      </c>
      <c r="AQ194" s="1">
        <v>2165.54</v>
      </c>
      <c r="AR194" s="1">
        <v>7582.21</v>
      </c>
      <c r="AS194">
        <v>827.63</v>
      </c>
      <c r="AT194">
        <v>373.69</v>
      </c>
      <c r="AU194" s="1">
        <v>12617.77</v>
      </c>
      <c r="AV194" s="1">
        <v>7618.18</v>
      </c>
      <c r="AW194">
        <v>0.50349999999999995</v>
      </c>
      <c r="AX194" s="1">
        <v>5024.37</v>
      </c>
      <c r="AY194">
        <v>0.33210000000000001</v>
      </c>
      <c r="AZ194">
        <v>858.4</v>
      </c>
      <c r="BA194">
        <v>5.67E-2</v>
      </c>
      <c r="BB194" s="1">
        <v>1628.06</v>
      </c>
      <c r="BC194">
        <v>0.1076</v>
      </c>
      <c r="BD194" s="1">
        <v>15129.01</v>
      </c>
      <c r="BE194" s="1">
        <v>4880.3599999999997</v>
      </c>
      <c r="BF194">
        <v>1.5999000000000001</v>
      </c>
      <c r="BG194">
        <v>0.55369999999999997</v>
      </c>
      <c r="BH194">
        <v>0.24060000000000001</v>
      </c>
      <c r="BI194">
        <v>0.1623</v>
      </c>
      <c r="BJ194">
        <v>2.8799999999999999E-2</v>
      </c>
      <c r="BK194">
        <v>1.46E-2</v>
      </c>
    </row>
    <row r="195" spans="1:63" x14ac:dyDescent="0.25">
      <c r="A195" t="s">
        <v>196</v>
      </c>
      <c r="B195">
        <v>50492</v>
      </c>
      <c r="C195">
        <v>114.76</v>
      </c>
      <c r="D195">
        <v>6.19</v>
      </c>
      <c r="E195">
        <v>710.38</v>
      </c>
      <c r="F195">
        <v>721.4</v>
      </c>
      <c r="G195">
        <v>1.2999999999999999E-3</v>
      </c>
      <c r="H195">
        <v>1E-4</v>
      </c>
      <c r="I195">
        <v>1.8E-3</v>
      </c>
      <c r="J195">
        <v>6.9999999999999999E-4</v>
      </c>
      <c r="K195">
        <v>1.14E-2</v>
      </c>
      <c r="L195">
        <v>0.97070000000000001</v>
      </c>
      <c r="M195">
        <v>1.41E-2</v>
      </c>
      <c r="N195">
        <v>0.38269999999999998</v>
      </c>
      <c r="O195">
        <v>1.1000000000000001E-3</v>
      </c>
      <c r="P195">
        <v>0.1555</v>
      </c>
      <c r="Q195" s="1">
        <v>55843.06</v>
      </c>
      <c r="R195">
        <v>0.19980000000000001</v>
      </c>
      <c r="S195">
        <v>0.19939999999999999</v>
      </c>
      <c r="T195">
        <v>0.6008</v>
      </c>
      <c r="U195">
        <v>7.29</v>
      </c>
      <c r="V195" s="1">
        <v>76248.759999999995</v>
      </c>
      <c r="W195">
        <v>92.99</v>
      </c>
      <c r="X195" s="1">
        <v>251868.43</v>
      </c>
      <c r="Y195">
        <v>0.54710000000000003</v>
      </c>
      <c r="Z195">
        <v>9.1700000000000004E-2</v>
      </c>
      <c r="AA195">
        <v>0.36109999999999998</v>
      </c>
      <c r="AB195">
        <v>0.45290000000000002</v>
      </c>
      <c r="AC195">
        <v>251.87</v>
      </c>
      <c r="AD195" s="1">
        <v>7306.21</v>
      </c>
      <c r="AE195">
        <v>487.99</v>
      </c>
      <c r="AF195" s="1">
        <v>198501.37</v>
      </c>
      <c r="AG195" t="s">
        <v>3</v>
      </c>
      <c r="AH195" s="1">
        <v>34841</v>
      </c>
      <c r="AI195" s="1">
        <v>55040.27</v>
      </c>
      <c r="AJ195">
        <v>36.380000000000003</v>
      </c>
      <c r="AK195">
        <v>24.62</v>
      </c>
      <c r="AL195">
        <v>27.02</v>
      </c>
      <c r="AM195">
        <v>4.53</v>
      </c>
      <c r="AN195" s="1">
        <v>1947.36</v>
      </c>
      <c r="AO195">
        <v>1.2130000000000001</v>
      </c>
      <c r="AP195" s="1">
        <v>2016.44</v>
      </c>
      <c r="AQ195" s="1">
        <v>2872.74</v>
      </c>
      <c r="AR195" s="1">
        <v>7761.45</v>
      </c>
      <c r="AS195">
        <v>673.38</v>
      </c>
      <c r="AT195">
        <v>458.03</v>
      </c>
      <c r="AU195" s="1">
        <v>13782.04</v>
      </c>
      <c r="AV195" s="1">
        <v>7633.75</v>
      </c>
      <c r="AW195">
        <v>0.43909999999999999</v>
      </c>
      <c r="AX195" s="1">
        <v>6276.39</v>
      </c>
      <c r="AY195">
        <v>0.36109999999999998</v>
      </c>
      <c r="AZ195" s="1">
        <v>2042.84</v>
      </c>
      <c r="BA195">
        <v>0.11749999999999999</v>
      </c>
      <c r="BB195" s="1">
        <v>1430.44</v>
      </c>
      <c r="BC195">
        <v>8.2299999999999998E-2</v>
      </c>
      <c r="BD195" s="1">
        <v>17383.419999999998</v>
      </c>
      <c r="BE195" s="1">
        <v>7008.95</v>
      </c>
      <c r="BF195">
        <v>2.1215999999999999</v>
      </c>
      <c r="BG195">
        <v>0.52649999999999997</v>
      </c>
      <c r="BH195">
        <v>0.25169999999999998</v>
      </c>
      <c r="BI195">
        <v>0.14949999999999999</v>
      </c>
      <c r="BJ195">
        <v>0.04</v>
      </c>
      <c r="BK195">
        <v>3.2300000000000002E-2</v>
      </c>
    </row>
    <row r="196" spans="1:63" x14ac:dyDescent="0.25">
      <c r="A196" t="s">
        <v>197</v>
      </c>
      <c r="B196">
        <v>46961</v>
      </c>
      <c r="C196">
        <v>29.86</v>
      </c>
      <c r="D196">
        <v>245.31</v>
      </c>
      <c r="E196" s="1">
        <v>7324.23</v>
      </c>
      <c r="F196" s="1">
        <v>7072.32</v>
      </c>
      <c r="G196">
        <v>6.0299999999999999E-2</v>
      </c>
      <c r="H196">
        <v>1E-3</v>
      </c>
      <c r="I196">
        <v>0.13469999999999999</v>
      </c>
      <c r="J196">
        <v>1.1999999999999999E-3</v>
      </c>
      <c r="K196">
        <v>6.4100000000000004E-2</v>
      </c>
      <c r="L196">
        <v>0.67820000000000003</v>
      </c>
      <c r="M196">
        <v>6.0499999999999998E-2</v>
      </c>
      <c r="N196">
        <v>0.20760000000000001</v>
      </c>
      <c r="O196">
        <v>4.9200000000000001E-2</v>
      </c>
      <c r="P196">
        <v>0.13420000000000001</v>
      </c>
      <c r="Q196" s="1">
        <v>77819.66</v>
      </c>
      <c r="R196">
        <v>0.15379999999999999</v>
      </c>
      <c r="S196">
        <v>0.20050000000000001</v>
      </c>
      <c r="T196">
        <v>0.64570000000000005</v>
      </c>
      <c r="U196">
        <v>45.38</v>
      </c>
      <c r="V196" s="1">
        <v>99687.12</v>
      </c>
      <c r="W196">
        <v>159.44</v>
      </c>
      <c r="X196" s="1">
        <v>239256.6</v>
      </c>
      <c r="Y196">
        <v>0.76049999999999995</v>
      </c>
      <c r="Z196">
        <v>0.20979999999999999</v>
      </c>
      <c r="AA196">
        <v>2.9700000000000001E-2</v>
      </c>
      <c r="AB196">
        <v>0.23949999999999999</v>
      </c>
      <c r="AC196">
        <v>239.26</v>
      </c>
      <c r="AD196" s="1">
        <v>10225.700000000001</v>
      </c>
      <c r="AE196">
        <v>982.24</v>
      </c>
      <c r="AF196" s="1">
        <v>240052.16</v>
      </c>
      <c r="AG196" t="s">
        <v>3</v>
      </c>
      <c r="AH196" s="1">
        <v>48677</v>
      </c>
      <c r="AI196" s="1">
        <v>92140.2</v>
      </c>
      <c r="AJ196">
        <v>77.349999999999994</v>
      </c>
      <c r="AK196">
        <v>40.96</v>
      </c>
      <c r="AL196">
        <v>47.67</v>
      </c>
      <c r="AM196">
        <v>4.88</v>
      </c>
      <c r="AN196" s="1">
        <v>1681.03</v>
      </c>
      <c r="AO196">
        <v>0.80630000000000002</v>
      </c>
      <c r="AP196" s="1">
        <v>1592.81</v>
      </c>
      <c r="AQ196" s="1">
        <v>2093.5500000000002</v>
      </c>
      <c r="AR196" s="1">
        <v>8156.14</v>
      </c>
      <c r="AS196" s="1">
        <v>1025.7</v>
      </c>
      <c r="AT196">
        <v>456.77</v>
      </c>
      <c r="AU196" s="1">
        <v>13324.98</v>
      </c>
      <c r="AV196" s="1">
        <v>3649.29</v>
      </c>
      <c r="AW196">
        <v>0.2487</v>
      </c>
      <c r="AX196" s="1">
        <v>9323.0300000000007</v>
      </c>
      <c r="AY196">
        <v>0.63529999999999998</v>
      </c>
      <c r="AZ196">
        <v>822.07</v>
      </c>
      <c r="BA196">
        <v>5.6000000000000001E-2</v>
      </c>
      <c r="BB196">
        <v>881.42</v>
      </c>
      <c r="BC196">
        <v>6.0100000000000001E-2</v>
      </c>
      <c r="BD196" s="1">
        <v>14675.81</v>
      </c>
      <c r="BE196" s="1">
        <v>2102.59</v>
      </c>
      <c r="BF196">
        <v>0.26550000000000001</v>
      </c>
      <c r="BG196">
        <v>0.60419999999999996</v>
      </c>
      <c r="BH196">
        <v>0.2334</v>
      </c>
      <c r="BI196">
        <v>0.1132</v>
      </c>
      <c r="BJ196">
        <v>2.9399999999999999E-2</v>
      </c>
      <c r="BK196">
        <v>1.9800000000000002E-2</v>
      </c>
    </row>
    <row r="197" spans="1:63" x14ac:dyDescent="0.25">
      <c r="A197" t="s">
        <v>198</v>
      </c>
      <c r="B197">
        <v>44024</v>
      </c>
      <c r="C197">
        <v>46.9</v>
      </c>
      <c r="D197">
        <v>38.200000000000003</v>
      </c>
      <c r="E197" s="1">
        <v>1791.92</v>
      </c>
      <c r="F197" s="1">
        <v>1608.39</v>
      </c>
      <c r="G197">
        <v>3.7000000000000002E-3</v>
      </c>
      <c r="H197">
        <v>6.9999999999999999E-4</v>
      </c>
      <c r="I197">
        <v>1.9300000000000001E-2</v>
      </c>
      <c r="J197">
        <v>6.9999999999999999E-4</v>
      </c>
      <c r="K197">
        <v>2.7300000000000001E-2</v>
      </c>
      <c r="L197">
        <v>0.89980000000000004</v>
      </c>
      <c r="M197">
        <v>4.8500000000000001E-2</v>
      </c>
      <c r="N197">
        <v>0.53149999999999997</v>
      </c>
      <c r="O197">
        <v>5.4000000000000003E-3</v>
      </c>
      <c r="P197">
        <v>0.1691</v>
      </c>
      <c r="Q197" s="1">
        <v>56927.78</v>
      </c>
      <c r="R197">
        <v>0.2034</v>
      </c>
      <c r="S197">
        <v>0.20730000000000001</v>
      </c>
      <c r="T197">
        <v>0.58930000000000005</v>
      </c>
      <c r="U197">
        <v>14.62</v>
      </c>
      <c r="V197" s="1">
        <v>72503.3</v>
      </c>
      <c r="W197">
        <v>118.7</v>
      </c>
      <c r="X197" s="1">
        <v>154400.92000000001</v>
      </c>
      <c r="Y197">
        <v>0.68279999999999996</v>
      </c>
      <c r="Z197">
        <v>0.21360000000000001</v>
      </c>
      <c r="AA197">
        <v>0.1036</v>
      </c>
      <c r="AB197">
        <v>0.31719999999999998</v>
      </c>
      <c r="AC197">
        <v>154.4</v>
      </c>
      <c r="AD197" s="1">
        <v>4708.53</v>
      </c>
      <c r="AE197">
        <v>496.14</v>
      </c>
      <c r="AF197" s="1">
        <v>131002.21</v>
      </c>
      <c r="AG197" t="s">
        <v>3</v>
      </c>
      <c r="AH197" s="1">
        <v>31642</v>
      </c>
      <c r="AI197" s="1">
        <v>49229.64</v>
      </c>
      <c r="AJ197">
        <v>45.92</v>
      </c>
      <c r="AK197">
        <v>26.66</v>
      </c>
      <c r="AL197">
        <v>34.369999999999997</v>
      </c>
      <c r="AM197">
        <v>4.07</v>
      </c>
      <c r="AN197">
        <v>850.51</v>
      </c>
      <c r="AO197">
        <v>0.92190000000000005</v>
      </c>
      <c r="AP197" s="1">
        <v>1680.1</v>
      </c>
      <c r="AQ197" s="1">
        <v>2088.52</v>
      </c>
      <c r="AR197" s="1">
        <v>7422.54</v>
      </c>
      <c r="AS197">
        <v>787.27</v>
      </c>
      <c r="AT197">
        <v>436.68</v>
      </c>
      <c r="AU197" s="1">
        <v>12415.11</v>
      </c>
      <c r="AV197" s="1">
        <v>7475.07</v>
      </c>
      <c r="AW197">
        <v>0.50329999999999997</v>
      </c>
      <c r="AX197" s="1">
        <v>4677.5600000000004</v>
      </c>
      <c r="AY197">
        <v>0.31490000000000001</v>
      </c>
      <c r="AZ197" s="1">
        <v>1037.75</v>
      </c>
      <c r="BA197">
        <v>6.9900000000000004E-2</v>
      </c>
      <c r="BB197" s="1">
        <v>1662.68</v>
      </c>
      <c r="BC197">
        <v>0.1119</v>
      </c>
      <c r="BD197" s="1">
        <v>14853.07</v>
      </c>
      <c r="BE197" s="1">
        <v>5229.3599999999997</v>
      </c>
      <c r="BF197">
        <v>1.6546000000000001</v>
      </c>
      <c r="BG197">
        <v>0.53559999999999997</v>
      </c>
      <c r="BH197">
        <v>0.26079999999999998</v>
      </c>
      <c r="BI197">
        <v>0.15909999999999999</v>
      </c>
      <c r="BJ197">
        <v>2.87E-2</v>
      </c>
      <c r="BK197">
        <v>1.5699999999999999E-2</v>
      </c>
    </row>
    <row r="198" spans="1:63" x14ac:dyDescent="0.25">
      <c r="A198" t="s">
        <v>199</v>
      </c>
      <c r="B198">
        <v>65680</v>
      </c>
      <c r="C198">
        <v>163</v>
      </c>
      <c r="D198">
        <v>8.7100000000000009</v>
      </c>
      <c r="E198" s="1">
        <v>1419.98</v>
      </c>
      <c r="F198" s="1">
        <v>1332.68</v>
      </c>
      <c r="G198">
        <v>1.8E-3</v>
      </c>
      <c r="H198">
        <v>2.0000000000000001E-4</v>
      </c>
      <c r="I198">
        <v>9.7999999999999997E-3</v>
      </c>
      <c r="J198">
        <v>6.9999999999999999E-4</v>
      </c>
      <c r="K198">
        <v>1.15E-2</v>
      </c>
      <c r="L198">
        <v>0.94899999999999995</v>
      </c>
      <c r="M198">
        <v>2.7E-2</v>
      </c>
      <c r="N198">
        <v>0.95040000000000002</v>
      </c>
      <c r="O198">
        <v>4.0000000000000002E-4</v>
      </c>
      <c r="P198">
        <v>0.1804</v>
      </c>
      <c r="Q198" s="1">
        <v>58570.27</v>
      </c>
      <c r="R198">
        <v>0.1895</v>
      </c>
      <c r="S198">
        <v>0.1928</v>
      </c>
      <c r="T198">
        <v>0.61770000000000003</v>
      </c>
      <c r="U198">
        <v>12.29</v>
      </c>
      <c r="V198" s="1">
        <v>82370.990000000005</v>
      </c>
      <c r="W198">
        <v>111.21</v>
      </c>
      <c r="X198" s="1">
        <v>158450.06</v>
      </c>
      <c r="Y198">
        <v>0.63649999999999995</v>
      </c>
      <c r="Z198">
        <v>9.4799999999999995E-2</v>
      </c>
      <c r="AA198">
        <v>0.26869999999999999</v>
      </c>
      <c r="AB198">
        <v>0.36349999999999999</v>
      </c>
      <c r="AC198">
        <v>158.44999999999999</v>
      </c>
      <c r="AD198" s="1">
        <v>3768.49</v>
      </c>
      <c r="AE198">
        <v>356.88</v>
      </c>
      <c r="AF198" s="1">
        <v>131206.85</v>
      </c>
      <c r="AG198" t="s">
        <v>3</v>
      </c>
      <c r="AH198" s="1">
        <v>32014</v>
      </c>
      <c r="AI198" s="1">
        <v>48418.83</v>
      </c>
      <c r="AJ198">
        <v>28.44</v>
      </c>
      <c r="AK198">
        <v>21.81</v>
      </c>
      <c r="AL198">
        <v>23.82</v>
      </c>
      <c r="AM198">
        <v>3.59</v>
      </c>
      <c r="AN198">
        <v>0</v>
      </c>
      <c r="AO198">
        <v>0.81459999999999999</v>
      </c>
      <c r="AP198" s="1">
        <v>1816.99</v>
      </c>
      <c r="AQ198" s="1">
        <v>2817.94</v>
      </c>
      <c r="AR198" s="1">
        <v>8378.1</v>
      </c>
      <c r="AS198">
        <v>706.96</v>
      </c>
      <c r="AT198">
        <v>352.85</v>
      </c>
      <c r="AU198" s="1">
        <v>14072.85</v>
      </c>
      <c r="AV198" s="1">
        <v>9970.7800000000007</v>
      </c>
      <c r="AW198">
        <v>0.59279999999999999</v>
      </c>
      <c r="AX198" s="1">
        <v>3402.74</v>
      </c>
      <c r="AY198">
        <v>0.20230000000000001</v>
      </c>
      <c r="AZ198" s="1">
        <v>1242.47</v>
      </c>
      <c r="BA198">
        <v>7.3899999999999993E-2</v>
      </c>
      <c r="BB198" s="1">
        <v>2203.4299999999998</v>
      </c>
      <c r="BC198">
        <v>0.13100000000000001</v>
      </c>
      <c r="BD198" s="1">
        <v>16819.419999999998</v>
      </c>
      <c r="BE198" s="1">
        <v>8306.7900000000009</v>
      </c>
      <c r="BF198">
        <v>3.3473000000000002</v>
      </c>
      <c r="BG198">
        <v>0.54500000000000004</v>
      </c>
      <c r="BH198">
        <v>0.25569999999999998</v>
      </c>
      <c r="BI198">
        <v>0.13339999999999999</v>
      </c>
      <c r="BJ198">
        <v>3.6799999999999999E-2</v>
      </c>
      <c r="BK198">
        <v>2.9100000000000001E-2</v>
      </c>
    </row>
    <row r="199" spans="1:63" x14ac:dyDescent="0.25">
      <c r="A199" t="s">
        <v>200</v>
      </c>
      <c r="B199">
        <v>44032</v>
      </c>
      <c r="C199">
        <v>103.24</v>
      </c>
      <c r="D199">
        <v>18.41</v>
      </c>
      <c r="E199" s="1">
        <v>1900.18</v>
      </c>
      <c r="F199" s="1">
        <v>1795.59</v>
      </c>
      <c r="G199">
        <v>3.7000000000000002E-3</v>
      </c>
      <c r="H199">
        <v>3.8999999999999998E-3</v>
      </c>
      <c r="I199">
        <v>1.34E-2</v>
      </c>
      <c r="J199">
        <v>1E-3</v>
      </c>
      <c r="K199">
        <v>3.7499999999999999E-2</v>
      </c>
      <c r="L199">
        <v>0.90159999999999996</v>
      </c>
      <c r="M199">
        <v>3.8899999999999997E-2</v>
      </c>
      <c r="N199">
        <v>0.47420000000000001</v>
      </c>
      <c r="O199">
        <v>7.1000000000000004E-3</v>
      </c>
      <c r="P199">
        <v>0.16289999999999999</v>
      </c>
      <c r="Q199" s="1">
        <v>58265.06</v>
      </c>
      <c r="R199">
        <v>0.18640000000000001</v>
      </c>
      <c r="S199">
        <v>0.19989999999999999</v>
      </c>
      <c r="T199">
        <v>0.61370000000000002</v>
      </c>
      <c r="U199">
        <v>13.05</v>
      </c>
      <c r="V199" s="1">
        <v>79593.09</v>
      </c>
      <c r="W199">
        <v>141.43</v>
      </c>
      <c r="X199" s="1">
        <v>180615.44</v>
      </c>
      <c r="Y199">
        <v>0.68259999999999998</v>
      </c>
      <c r="Z199">
        <v>0.1779</v>
      </c>
      <c r="AA199">
        <v>0.13950000000000001</v>
      </c>
      <c r="AB199">
        <v>0.31740000000000002</v>
      </c>
      <c r="AC199">
        <v>180.62</v>
      </c>
      <c r="AD199" s="1">
        <v>5025.07</v>
      </c>
      <c r="AE199">
        <v>495.43</v>
      </c>
      <c r="AF199" s="1">
        <v>156147.78</v>
      </c>
      <c r="AG199" t="s">
        <v>3</v>
      </c>
      <c r="AH199" s="1">
        <v>32744</v>
      </c>
      <c r="AI199" s="1">
        <v>52605.120000000003</v>
      </c>
      <c r="AJ199">
        <v>39.49</v>
      </c>
      <c r="AK199">
        <v>24.98</v>
      </c>
      <c r="AL199">
        <v>29.1</v>
      </c>
      <c r="AM199">
        <v>4.1500000000000004</v>
      </c>
      <c r="AN199" s="1">
        <v>1129.83</v>
      </c>
      <c r="AO199">
        <v>1.0976999999999999</v>
      </c>
      <c r="AP199" s="1">
        <v>1551.25</v>
      </c>
      <c r="AQ199" s="1">
        <v>2294.41</v>
      </c>
      <c r="AR199" s="1">
        <v>7407.5</v>
      </c>
      <c r="AS199">
        <v>744.57</v>
      </c>
      <c r="AT199">
        <v>352.45</v>
      </c>
      <c r="AU199" s="1">
        <v>12350.18</v>
      </c>
      <c r="AV199" s="1">
        <v>6877.97</v>
      </c>
      <c r="AW199">
        <v>0.46300000000000002</v>
      </c>
      <c r="AX199" s="1">
        <v>5117.45</v>
      </c>
      <c r="AY199">
        <v>0.34449999999999997</v>
      </c>
      <c r="AZ199" s="1">
        <v>1279.52</v>
      </c>
      <c r="BA199">
        <v>8.6099999999999996E-2</v>
      </c>
      <c r="BB199" s="1">
        <v>1580.59</v>
      </c>
      <c r="BC199">
        <v>0.10639999999999999</v>
      </c>
      <c r="BD199" s="1">
        <v>14855.53</v>
      </c>
      <c r="BE199" s="1">
        <v>5466.7</v>
      </c>
      <c r="BF199">
        <v>1.6241000000000001</v>
      </c>
      <c r="BG199">
        <v>0.55020000000000002</v>
      </c>
      <c r="BH199">
        <v>0.25280000000000002</v>
      </c>
      <c r="BI199">
        <v>0.14169999999999999</v>
      </c>
      <c r="BJ199">
        <v>3.8800000000000001E-2</v>
      </c>
      <c r="BK199">
        <v>1.6500000000000001E-2</v>
      </c>
    </row>
    <row r="200" spans="1:63" x14ac:dyDescent="0.25">
      <c r="A200" t="s">
        <v>201</v>
      </c>
      <c r="B200">
        <v>50278</v>
      </c>
      <c r="C200">
        <v>104.1</v>
      </c>
      <c r="D200">
        <v>10.54</v>
      </c>
      <c r="E200" s="1">
        <v>1096.93</v>
      </c>
      <c r="F200" s="1">
        <v>1065.6400000000001</v>
      </c>
      <c r="G200">
        <v>1.4E-3</v>
      </c>
      <c r="H200">
        <v>8.9999999999999998E-4</v>
      </c>
      <c r="I200">
        <v>7.1000000000000004E-3</v>
      </c>
      <c r="J200">
        <v>5.9999999999999995E-4</v>
      </c>
      <c r="K200">
        <v>2.4400000000000002E-2</v>
      </c>
      <c r="L200">
        <v>0.94279999999999997</v>
      </c>
      <c r="M200">
        <v>2.2800000000000001E-2</v>
      </c>
      <c r="N200">
        <v>0.34489999999999998</v>
      </c>
      <c r="O200">
        <v>7.3000000000000001E-3</v>
      </c>
      <c r="P200">
        <v>0.1537</v>
      </c>
      <c r="Q200" s="1">
        <v>57442.26</v>
      </c>
      <c r="R200">
        <v>0.2019</v>
      </c>
      <c r="S200">
        <v>0.19550000000000001</v>
      </c>
      <c r="T200">
        <v>0.60260000000000002</v>
      </c>
      <c r="U200">
        <v>11.05</v>
      </c>
      <c r="V200" s="1">
        <v>66631.45</v>
      </c>
      <c r="W200">
        <v>95.89</v>
      </c>
      <c r="X200" s="1">
        <v>198395.24</v>
      </c>
      <c r="Y200">
        <v>0.78869999999999996</v>
      </c>
      <c r="Z200">
        <v>7.0599999999999996E-2</v>
      </c>
      <c r="AA200">
        <v>0.14069999999999999</v>
      </c>
      <c r="AB200">
        <v>0.21129999999999999</v>
      </c>
      <c r="AC200">
        <v>198.4</v>
      </c>
      <c r="AD200" s="1">
        <v>5510.38</v>
      </c>
      <c r="AE200">
        <v>539.70000000000005</v>
      </c>
      <c r="AF200" s="1">
        <v>168610.56</v>
      </c>
      <c r="AG200" t="s">
        <v>3</v>
      </c>
      <c r="AH200" s="1">
        <v>36288</v>
      </c>
      <c r="AI200" s="1">
        <v>53946.42</v>
      </c>
      <c r="AJ200">
        <v>38.29</v>
      </c>
      <c r="AK200">
        <v>24.87</v>
      </c>
      <c r="AL200">
        <v>28</v>
      </c>
      <c r="AM200">
        <v>4.45</v>
      </c>
      <c r="AN200" s="1">
        <v>1558.71</v>
      </c>
      <c r="AO200">
        <v>1.2874000000000001</v>
      </c>
      <c r="AP200" s="1">
        <v>1645.65</v>
      </c>
      <c r="AQ200" s="1">
        <v>2527.7800000000002</v>
      </c>
      <c r="AR200" s="1">
        <v>7363.4</v>
      </c>
      <c r="AS200">
        <v>782.09</v>
      </c>
      <c r="AT200">
        <v>382.66</v>
      </c>
      <c r="AU200" s="1">
        <v>12701.58</v>
      </c>
      <c r="AV200" s="1">
        <v>7492.44</v>
      </c>
      <c r="AW200">
        <v>0.47849999999999998</v>
      </c>
      <c r="AX200" s="1">
        <v>5380.19</v>
      </c>
      <c r="AY200">
        <v>0.34360000000000002</v>
      </c>
      <c r="AZ200" s="1">
        <v>1280.47</v>
      </c>
      <c r="BA200">
        <v>8.1799999999999998E-2</v>
      </c>
      <c r="BB200" s="1">
        <v>1504.82</v>
      </c>
      <c r="BC200">
        <v>9.6100000000000005E-2</v>
      </c>
      <c r="BD200" s="1">
        <v>15657.91</v>
      </c>
      <c r="BE200" s="1">
        <v>6412.87</v>
      </c>
      <c r="BF200">
        <v>1.8960999999999999</v>
      </c>
      <c r="BG200">
        <v>0.5423</v>
      </c>
      <c r="BH200">
        <v>0.24779999999999999</v>
      </c>
      <c r="BI200">
        <v>0.15260000000000001</v>
      </c>
      <c r="BJ200">
        <v>3.95E-2</v>
      </c>
      <c r="BK200">
        <v>1.78E-2</v>
      </c>
    </row>
    <row r="201" spans="1:63" x14ac:dyDescent="0.25">
      <c r="A201" t="s">
        <v>202</v>
      </c>
      <c r="B201">
        <v>44040</v>
      </c>
      <c r="C201">
        <v>13.29</v>
      </c>
      <c r="D201">
        <v>367.98</v>
      </c>
      <c r="E201" s="1">
        <v>4888.8500000000004</v>
      </c>
      <c r="F201" s="1">
        <v>3788.59</v>
      </c>
      <c r="G201">
        <v>7.7999999999999996E-3</v>
      </c>
      <c r="H201">
        <v>8.0000000000000004E-4</v>
      </c>
      <c r="I201">
        <v>0.43709999999999999</v>
      </c>
      <c r="J201">
        <v>1.4E-3</v>
      </c>
      <c r="K201">
        <v>0.13200000000000001</v>
      </c>
      <c r="L201">
        <v>0.3075</v>
      </c>
      <c r="M201">
        <v>0.1133</v>
      </c>
      <c r="N201">
        <v>0.90259999999999996</v>
      </c>
      <c r="O201">
        <v>5.2200000000000003E-2</v>
      </c>
      <c r="P201">
        <v>0.19209999999999999</v>
      </c>
      <c r="Q201" s="1">
        <v>64930.87</v>
      </c>
      <c r="R201">
        <v>0.25009999999999999</v>
      </c>
      <c r="S201">
        <v>0.21940000000000001</v>
      </c>
      <c r="T201">
        <v>0.53049999999999997</v>
      </c>
      <c r="U201">
        <v>34.67</v>
      </c>
      <c r="V201" s="1">
        <v>90671.8</v>
      </c>
      <c r="W201">
        <v>138.85</v>
      </c>
      <c r="X201" s="1">
        <v>98380.93</v>
      </c>
      <c r="Y201">
        <v>0.63319999999999999</v>
      </c>
      <c r="Z201">
        <v>0.2954</v>
      </c>
      <c r="AA201">
        <v>7.1400000000000005E-2</v>
      </c>
      <c r="AB201">
        <v>0.36680000000000001</v>
      </c>
      <c r="AC201">
        <v>98.38</v>
      </c>
      <c r="AD201" s="1">
        <v>4517.4399999999996</v>
      </c>
      <c r="AE201">
        <v>471.07</v>
      </c>
      <c r="AF201" s="1">
        <v>85847.01</v>
      </c>
      <c r="AG201" t="s">
        <v>3</v>
      </c>
      <c r="AH201" s="1">
        <v>28225</v>
      </c>
      <c r="AI201" s="1">
        <v>40587.21</v>
      </c>
      <c r="AJ201">
        <v>66.8</v>
      </c>
      <c r="AK201">
        <v>41.92</v>
      </c>
      <c r="AL201">
        <v>49.49</v>
      </c>
      <c r="AM201">
        <v>4.76</v>
      </c>
      <c r="AN201">
        <v>0</v>
      </c>
      <c r="AO201">
        <v>1.1448</v>
      </c>
      <c r="AP201" s="1">
        <v>2073.29</v>
      </c>
      <c r="AQ201" s="1">
        <v>2532.08</v>
      </c>
      <c r="AR201" s="1">
        <v>8331.26</v>
      </c>
      <c r="AS201" s="1">
        <v>1059.28</v>
      </c>
      <c r="AT201">
        <v>605.15</v>
      </c>
      <c r="AU201" s="1">
        <v>14601.06</v>
      </c>
      <c r="AV201" s="1">
        <v>10017.86</v>
      </c>
      <c r="AW201">
        <v>0.54190000000000005</v>
      </c>
      <c r="AX201" s="1">
        <v>5164.5</v>
      </c>
      <c r="AY201">
        <v>0.27939999999999998</v>
      </c>
      <c r="AZ201">
        <v>916.16</v>
      </c>
      <c r="BA201">
        <v>4.9599999999999998E-2</v>
      </c>
      <c r="BB201" s="1">
        <v>2388.5100000000002</v>
      </c>
      <c r="BC201">
        <v>0.12920000000000001</v>
      </c>
      <c r="BD201" s="1">
        <v>18487.03</v>
      </c>
      <c r="BE201" s="1">
        <v>5591.89</v>
      </c>
      <c r="BF201">
        <v>2.7658999999999998</v>
      </c>
      <c r="BG201">
        <v>0.57020000000000004</v>
      </c>
      <c r="BH201">
        <v>0.21940000000000001</v>
      </c>
      <c r="BI201">
        <v>0.1651</v>
      </c>
      <c r="BJ201">
        <v>0.03</v>
      </c>
      <c r="BK201">
        <v>1.5299999999999999E-2</v>
      </c>
    </row>
    <row r="202" spans="1:63" x14ac:dyDescent="0.25">
      <c r="A202" t="s">
        <v>203</v>
      </c>
      <c r="B202">
        <v>44057</v>
      </c>
      <c r="C202">
        <v>89.48</v>
      </c>
      <c r="D202">
        <v>21.8</v>
      </c>
      <c r="E202" s="1">
        <v>1950.34</v>
      </c>
      <c r="F202" s="1">
        <v>1877.22</v>
      </c>
      <c r="G202">
        <v>4.3E-3</v>
      </c>
      <c r="H202">
        <v>3.8999999999999998E-3</v>
      </c>
      <c r="I202">
        <v>1.43E-2</v>
      </c>
      <c r="J202">
        <v>1.2999999999999999E-3</v>
      </c>
      <c r="K202">
        <v>3.7900000000000003E-2</v>
      </c>
      <c r="L202">
        <v>0.89590000000000003</v>
      </c>
      <c r="M202">
        <v>4.24E-2</v>
      </c>
      <c r="N202">
        <v>0.44309999999999999</v>
      </c>
      <c r="O202">
        <v>7.3000000000000001E-3</v>
      </c>
      <c r="P202">
        <v>0.158</v>
      </c>
      <c r="Q202" s="1">
        <v>60761.440000000002</v>
      </c>
      <c r="R202">
        <v>0.1736</v>
      </c>
      <c r="S202">
        <v>0.2099</v>
      </c>
      <c r="T202">
        <v>0.61639999999999995</v>
      </c>
      <c r="U202">
        <v>13.43</v>
      </c>
      <c r="V202" s="1">
        <v>80935.11</v>
      </c>
      <c r="W202">
        <v>141.08000000000001</v>
      </c>
      <c r="X202" s="1">
        <v>181197.65</v>
      </c>
      <c r="Y202">
        <v>0.72540000000000004</v>
      </c>
      <c r="Z202">
        <v>0.17150000000000001</v>
      </c>
      <c r="AA202">
        <v>0.1031</v>
      </c>
      <c r="AB202">
        <v>0.27460000000000001</v>
      </c>
      <c r="AC202">
        <v>181.2</v>
      </c>
      <c r="AD202" s="1">
        <v>5121.59</v>
      </c>
      <c r="AE202">
        <v>542.58000000000004</v>
      </c>
      <c r="AF202" s="1">
        <v>160412.72</v>
      </c>
      <c r="AG202" t="s">
        <v>3</v>
      </c>
      <c r="AH202" s="1">
        <v>34320</v>
      </c>
      <c r="AI202" s="1">
        <v>54003.040000000001</v>
      </c>
      <c r="AJ202">
        <v>41.65</v>
      </c>
      <c r="AK202">
        <v>25.76</v>
      </c>
      <c r="AL202">
        <v>30.06</v>
      </c>
      <c r="AM202">
        <v>3.89</v>
      </c>
      <c r="AN202" s="1">
        <v>1182.8399999999999</v>
      </c>
      <c r="AO202">
        <v>1.0940000000000001</v>
      </c>
      <c r="AP202" s="1">
        <v>1500.18</v>
      </c>
      <c r="AQ202" s="1">
        <v>2270.63</v>
      </c>
      <c r="AR202" s="1">
        <v>7341.24</v>
      </c>
      <c r="AS202">
        <v>797.39</v>
      </c>
      <c r="AT202">
        <v>362.15</v>
      </c>
      <c r="AU202" s="1">
        <v>12271.58</v>
      </c>
      <c r="AV202" s="1">
        <v>6454.91</v>
      </c>
      <c r="AW202">
        <v>0.4405</v>
      </c>
      <c r="AX202" s="1">
        <v>5250.5</v>
      </c>
      <c r="AY202">
        <v>0.35830000000000001</v>
      </c>
      <c r="AZ202" s="1">
        <v>1374.83</v>
      </c>
      <c r="BA202">
        <v>9.3799999999999994E-2</v>
      </c>
      <c r="BB202" s="1">
        <v>1574</v>
      </c>
      <c r="BC202">
        <v>0.1074</v>
      </c>
      <c r="BD202" s="1">
        <v>14654.23</v>
      </c>
      <c r="BE202" s="1">
        <v>5290.05</v>
      </c>
      <c r="BF202">
        <v>1.4786999999999999</v>
      </c>
      <c r="BG202">
        <v>0.54920000000000002</v>
      </c>
      <c r="BH202">
        <v>0.24479999999999999</v>
      </c>
      <c r="BI202">
        <v>0.1547</v>
      </c>
      <c r="BJ202">
        <v>3.4700000000000002E-2</v>
      </c>
      <c r="BK202">
        <v>1.66E-2</v>
      </c>
    </row>
    <row r="203" spans="1:63" x14ac:dyDescent="0.25">
      <c r="A203" t="s">
        <v>204</v>
      </c>
      <c r="B203">
        <v>48942</v>
      </c>
      <c r="C203">
        <v>61.29</v>
      </c>
      <c r="D203">
        <v>23.99</v>
      </c>
      <c r="E203" s="1">
        <v>1470.37</v>
      </c>
      <c r="F203" s="1">
        <v>1402.66</v>
      </c>
      <c r="G203">
        <v>4.5999999999999999E-3</v>
      </c>
      <c r="H203">
        <v>8.0000000000000004E-4</v>
      </c>
      <c r="I203">
        <v>1.2200000000000001E-2</v>
      </c>
      <c r="J203">
        <v>1.1000000000000001E-3</v>
      </c>
      <c r="K203">
        <v>3.7900000000000003E-2</v>
      </c>
      <c r="L203">
        <v>0.9103</v>
      </c>
      <c r="M203">
        <v>3.32E-2</v>
      </c>
      <c r="N203">
        <v>0.31340000000000001</v>
      </c>
      <c r="O203">
        <v>4.0000000000000001E-3</v>
      </c>
      <c r="P203">
        <v>0.14199999999999999</v>
      </c>
      <c r="Q203" s="1">
        <v>61435.8</v>
      </c>
      <c r="R203">
        <v>0.18490000000000001</v>
      </c>
      <c r="S203">
        <v>0.19020000000000001</v>
      </c>
      <c r="T203">
        <v>0.62490000000000001</v>
      </c>
      <c r="U203">
        <v>11.19</v>
      </c>
      <c r="V203" s="1">
        <v>83421.13</v>
      </c>
      <c r="W203">
        <v>126.23</v>
      </c>
      <c r="X203" s="1">
        <v>211219.67</v>
      </c>
      <c r="Y203">
        <v>0.74739999999999995</v>
      </c>
      <c r="Z203">
        <v>0.13239999999999999</v>
      </c>
      <c r="AA203">
        <v>0.1202</v>
      </c>
      <c r="AB203">
        <v>0.25259999999999999</v>
      </c>
      <c r="AC203">
        <v>211.22</v>
      </c>
      <c r="AD203" s="1">
        <v>6424.82</v>
      </c>
      <c r="AE203">
        <v>639.41999999999996</v>
      </c>
      <c r="AF203" s="1">
        <v>183098.36</v>
      </c>
      <c r="AG203" t="s">
        <v>3</v>
      </c>
      <c r="AH203" s="1">
        <v>39582</v>
      </c>
      <c r="AI203" s="1">
        <v>62636.47</v>
      </c>
      <c r="AJ203">
        <v>46.41</v>
      </c>
      <c r="AK203">
        <v>27.51</v>
      </c>
      <c r="AL203">
        <v>31.13</v>
      </c>
      <c r="AM203">
        <v>4.6100000000000003</v>
      </c>
      <c r="AN203" s="1">
        <v>1881.5</v>
      </c>
      <c r="AO203">
        <v>1.1003000000000001</v>
      </c>
      <c r="AP203" s="1">
        <v>1572.25</v>
      </c>
      <c r="AQ203" s="1">
        <v>2136.04</v>
      </c>
      <c r="AR203" s="1">
        <v>6977.99</v>
      </c>
      <c r="AS203">
        <v>744.72</v>
      </c>
      <c r="AT203">
        <v>382.68</v>
      </c>
      <c r="AU203" s="1">
        <v>11813.69</v>
      </c>
      <c r="AV203" s="1">
        <v>5279.08</v>
      </c>
      <c r="AW203">
        <v>0.3715</v>
      </c>
      <c r="AX203" s="1">
        <v>6439.11</v>
      </c>
      <c r="AY203">
        <v>0.45319999999999999</v>
      </c>
      <c r="AZ203" s="1">
        <v>1339.89</v>
      </c>
      <c r="BA203">
        <v>9.4299999999999995E-2</v>
      </c>
      <c r="BB203" s="1">
        <v>1151.53</v>
      </c>
      <c r="BC203">
        <v>8.1000000000000003E-2</v>
      </c>
      <c r="BD203" s="1">
        <v>14209.6</v>
      </c>
      <c r="BE203" s="1">
        <v>3983.21</v>
      </c>
      <c r="BF203">
        <v>0.85309999999999997</v>
      </c>
      <c r="BG203">
        <v>0.56200000000000006</v>
      </c>
      <c r="BH203">
        <v>0.23330000000000001</v>
      </c>
      <c r="BI203">
        <v>0.1532</v>
      </c>
      <c r="BJ203">
        <v>3.4599999999999999E-2</v>
      </c>
      <c r="BK203">
        <v>1.6899999999999998E-2</v>
      </c>
    </row>
    <row r="204" spans="1:63" x14ac:dyDescent="0.25">
      <c r="A204" t="s">
        <v>205</v>
      </c>
      <c r="B204">
        <v>45377</v>
      </c>
      <c r="C204">
        <v>60.1</v>
      </c>
      <c r="D204">
        <v>18.18</v>
      </c>
      <c r="E204" s="1">
        <v>1092.24</v>
      </c>
      <c r="F204" s="1">
        <v>1022.22</v>
      </c>
      <c r="G204">
        <v>3.2000000000000002E-3</v>
      </c>
      <c r="H204">
        <v>6.9999999999999999E-4</v>
      </c>
      <c r="I204">
        <v>9.2999999999999992E-3</v>
      </c>
      <c r="J204">
        <v>1.1000000000000001E-3</v>
      </c>
      <c r="K204">
        <v>2.3699999999999999E-2</v>
      </c>
      <c r="L204">
        <v>0.92820000000000003</v>
      </c>
      <c r="M204">
        <v>3.3700000000000001E-2</v>
      </c>
      <c r="N204">
        <v>0.4123</v>
      </c>
      <c r="O204">
        <v>2.3999999999999998E-3</v>
      </c>
      <c r="P204">
        <v>0.14899999999999999</v>
      </c>
      <c r="Q204" s="1">
        <v>56409.95</v>
      </c>
      <c r="R204">
        <v>0.1875</v>
      </c>
      <c r="S204">
        <v>0.25230000000000002</v>
      </c>
      <c r="T204">
        <v>0.56030000000000002</v>
      </c>
      <c r="U204">
        <v>9.57</v>
      </c>
      <c r="V204" s="1">
        <v>77473.009999999995</v>
      </c>
      <c r="W204">
        <v>108.78</v>
      </c>
      <c r="X204" s="1">
        <v>184448.46</v>
      </c>
      <c r="Y204">
        <v>0.78159999999999996</v>
      </c>
      <c r="Z204">
        <v>0.11550000000000001</v>
      </c>
      <c r="AA204">
        <v>0.10290000000000001</v>
      </c>
      <c r="AB204">
        <v>0.21840000000000001</v>
      </c>
      <c r="AC204">
        <v>184.45</v>
      </c>
      <c r="AD204" s="1">
        <v>5125.8900000000003</v>
      </c>
      <c r="AE204">
        <v>569.17999999999995</v>
      </c>
      <c r="AF204" s="1">
        <v>155397.03</v>
      </c>
      <c r="AG204" t="s">
        <v>3</v>
      </c>
      <c r="AH204" s="1">
        <v>34747</v>
      </c>
      <c r="AI204" s="1">
        <v>54734.58</v>
      </c>
      <c r="AJ204">
        <v>40.67</v>
      </c>
      <c r="AK204">
        <v>25.29</v>
      </c>
      <c r="AL204">
        <v>28.88</v>
      </c>
      <c r="AM204">
        <v>4.13</v>
      </c>
      <c r="AN204" s="1">
        <v>1398.48</v>
      </c>
      <c r="AO204">
        <v>1.0722</v>
      </c>
      <c r="AP204" s="1">
        <v>1738.84</v>
      </c>
      <c r="AQ204" s="1">
        <v>2241.5300000000002</v>
      </c>
      <c r="AR204" s="1">
        <v>7185.91</v>
      </c>
      <c r="AS204">
        <v>821.88</v>
      </c>
      <c r="AT204">
        <v>421.7</v>
      </c>
      <c r="AU204" s="1">
        <v>12409.85</v>
      </c>
      <c r="AV204" s="1">
        <v>7370.11</v>
      </c>
      <c r="AW204">
        <v>0.48359999999999997</v>
      </c>
      <c r="AX204" s="1">
        <v>4900.05</v>
      </c>
      <c r="AY204">
        <v>0.3216</v>
      </c>
      <c r="AZ204" s="1">
        <v>1586.46</v>
      </c>
      <c r="BA204">
        <v>0.1041</v>
      </c>
      <c r="BB204" s="1">
        <v>1381.96</v>
      </c>
      <c r="BC204">
        <v>9.0700000000000003E-2</v>
      </c>
      <c r="BD204" s="1">
        <v>15238.58</v>
      </c>
      <c r="BE204" s="1">
        <v>5915.56</v>
      </c>
      <c r="BF204">
        <v>1.6476</v>
      </c>
      <c r="BG204">
        <v>0.52610000000000001</v>
      </c>
      <c r="BH204">
        <v>0.24099999999999999</v>
      </c>
      <c r="BI204">
        <v>0.18149999999999999</v>
      </c>
      <c r="BJ204">
        <v>3.2099999999999997E-2</v>
      </c>
      <c r="BK204">
        <v>1.9199999999999998E-2</v>
      </c>
    </row>
    <row r="205" spans="1:63" x14ac:dyDescent="0.25">
      <c r="A205" t="s">
        <v>206</v>
      </c>
      <c r="B205">
        <v>45385</v>
      </c>
      <c r="C205">
        <v>104.67</v>
      </c>
      <c r="D205">
        <v>8.81</v>
      </c>
      <c r="E205">
        <v>921.92</v>
      </c>
      <c r="F205">
        <v>885.56</v>
      </c>
      <c r="G205">
        <v>3.3999999999999998E-3</v>
      </c>
      <c r="H205">
        <v>1.5E-3</v>
      </c>
      <c r="I205">
        <v>6.8999999999999999E-3</v>
      </c>
      <c r="J205">
        <v>8.9999999999999998E-4</v>
      </c>
      <c r="K205">
        <v>4.9099999999999998E-2</v>
      </c>
      <c r="L205">
        <v>0.90880000000000005</v>
      </c>
      <c r="M205">
        <v>2.9399999999999999E-2</v>
      </c>
      <c r="N205">
        <v>0.30009999999999998</v>
      </c>
      <c r="O205">
        <v>3.3999999999999998E-3</v>
      </c>
      <c r="P205">
        <v>0.15210000000000001</v>
      </c>
      <c r="Q205" s="1">
        <v>59646.69</v>
      </c>
      <c r="R205">
        <v>0.19670000000000001</v>
      </c>
      <c r="S205">
        <v>0.18970000000000001</v>
      </c>
      <c r="T205">
        <v>0.61350000000000005</v>
      </c>
      <c r="U205">
        <v>9.57</v>
      </c>
      <c r="V205" s="1">
        <v>67894.179999999993</v>
      </c>
      <c r="W205">
        <v>92.51</v>
      </c>
      <c r="X205" s="1">
        <v>195106.27</v>
      </c>
      <c r="Y205">
        <v>0.77400000000000002</v>
      </c>
      <c r="Z205">
        <v>5.04E-2</v>
      </c>
      <c r="AA205">
        <v>0.17560000000000001</v>
      </c>
      <c r="AB205">
        <v>0.22600000000000001</v>
      </c>
      <c r="AC205">
        <v>195.11</v>
      </c>
      <c r="AD205" s="1">
        <v>5372.23</v>
      </c>
      <c r="AE205">
        <v>520.66999999999996</v>
      </c>
      <c r="AF205" s="1">
        <v>174546.91</v>
      </c>
      <c r="AG205" t="s">
        <v>3</v>
      </c>
      <c r="AH205" s="1">
        <v>37082</v>
      </c>
      <c r="AI205" s="1">
        <v>56909.99</v>
      </c>
      <c r="AJ205">
        <v>39.35</v>
      </c>
      <c r="AK205">
        <v>24.54</v>
      </c>
      <c r="AL205">
        <v>30.51</v>
      </c>
      <c r="AM205">
        <v>4.16</v>
      </c>
      <c r="AN205" s="1">
        <v>1775.74</v>
      </c>
      <c r="AO205">
        <v>1.4699</v>
      </c>
      <c r="AP205" s="1">
        <v>1794.88</v>
      </c>
      <c r="AQ205" s="1">
        <v>2382.2800000000002</v>
      </c>
      <c r="AR205" s="1">
        <v>7489.2</v>
      </c>
      <c r="AS205">
        <v>718.16</v>
      </c>
      <c r="AT205">
        <v>363.78</v>
      </c>
      <c r="AU205" s="1">
        <v>12748.3</v>
      </c>
      <c r="AV205" s="1">
        <v>7140.39</v>
      </c>
      <c r="AW205">
        <v>0.4481</v>
      </c>
      <c r="AX205" s="1">
        <v>6122.04</v>
      </c>
      <c r="AY205">
        <v>0.38419999999999999</v>
      </c>
      <c r="AZ205" s="1">
        <v>1454.71</v>
      </c>
      <c r="BA205">
        <v>9.1300000000000006E-2</v>
      </c>
      <c r="BB205" s="1">
        <v>1216.29</v>
      </c>
      <c r="BC205">
        <v>7.6300000000000007E-2</v>
      </c>
      <c r="BD205" s="1">
        <v>15933.43</v>
      </c>
      <c r="BE205" s="1">
        <v>5721.23</v>
      </c>
      <c r="BF205">
        <v>1.6631</v>
      </c>
      <c r="BG205">
        <v>0.54300000000000004</v>
      </c>
      <c r="BH205">
        <v>0.2349</v>
      </c>
      <c r="BI205">
        <v>0.17080000000000001</v>
      </c>
      <c r="BJ205">
        <v>3.4700000000000002E-2</v>
      </c>
      <c r="BK205">
        <v>1.66E-2</v>
      </c>
    </row>
    <row r="206" spans="1:63" x14ac:dyDescent="0.25">
      <c r="A206" t="s">
        <v>207</v>
      </c>
      <c r="B206">
        <v>44065</v>
      </c>
      <c r="C206">
        <v>18.329999999999998</v>
      </c>
      <c r="D206">
        <v>129.86000000000001</v>
      </c>
      <c r="E206" s="1">
        <v>2380.81</v>
      </c>
      <c r="F206" s="1">
        <v>2243.7600000000002</v>
      </c>
      <c r="G206">
        <v>1.0500000000000001E-2</v>
      </c>
      <c r="H206">
        <v>5.0000000000000001E-4</v>
      </c>
      <c r="I206">
        <v>6.8199999999999997E-2</v>
      </c>
      <c r="J206">
        <v>1.2999999999999999E-3</v>
      </c>
      <c r="K206">
        <v>6.4500000000000002E-2</v>
      </c>
      <c r="L206">
        <v>0.78649999999999998</v>
      </c>
      <c r="M206">
        <v>6.8599999999999994E-2</v>
      </c>
      <c r="N206">
        <v>0.5444</v>
      </c>
      <c r="O206">
        <v>1.6799999999999999E-2</v>
      </c>
      <c r="P206">
        <v>0.1613</v>
      </c>
      <c r="Q206" s="1">
        <v>63892.46</v>
      </c>
      <c r="R206">
        <v>0.15859999999999999</v>
      </c>
      <c r="S206">
        <v>0.187</v>
      </c>
      <c r="T206">
        <v>0.65449999999999997</v>
      </c>
      <c r="U206">
        <v>16.71</v>
      </c>
      <c r="V206" s="1">
        <v>84761.3</v>
      </c>
      <c r="W206">
        <v>138.80000000000001</v>
      </c>
      <c r="X206" s="1">
        <v>131419.04</v>
      </c>
      <c r="Y206">
        <v>0.70350000000000001</v>
      </c>
      <c r="Z206">
        <v>0.2384</v>
      </c>
      <c r="AA206">
        <v>5.8099999999999999E-2</v>
      </c>
      <c r="AB206">
        <v>0.29649999999999999</v>
      </c>
      <c r="AC206">
        <v>131.41999999999999</v>
      </c>
      <c r="AD206" s="1">
        <v>4585.1000000000004</v>
      </c>
      <c r="AE206">
        <v>531.26</v>
      </c>
      <c r="AF206" s="1">
        <v>114219.62</v>
      </c>
      <c r="AG206" t="s">
        <v>3</v>
      </c>
      <c r="AH206" s="1">
        <v>31799</v>
      </c>
      <c r="AI206" s="1">
        <v>47289.79</v>
      </c>
      <c r="AJ206">
        <v>54.98</v>
      </c>
      <c r="AK206">
        <v>32.159999999999997</v>
      </c>
      <c r="AL206">
        <v>38.840000000000003</v>
      </c>
      <c r="AM206">
        <v>4.42</v>
      </c>
      <c r="AN206">
        <v>826.71</v>
      </c>
      <c r="AO206">
        <v>0.95520000000000005</v>
      </c>
      <c r="AP206" s="1">
        <v>1642.08</v>
      </c>
      <c r="AQ206" s="1">
        <v>1967.02</v>
      </c>
      <c r="AR206" s="1">
        <v>7760.73</v>
      </c>
      <c r="AS206">
        <v>787.58</v>
      </c>
      <c r="AT206">
        <v>352.17</v>
      </c>
      <c r="AU206" s="1">
        <v>12509.58</v>
      </c>
      <c r="AV206" s="1">
        <v>7450.71</v>
      </c>
      <c r="AW206">
        <v>0.51239999999999997</v>
      </c>
      <c r="AX206" s="1">
        <v>4363.59</v>
      </c>
      <c r="AY206">
        <v>0.30009999999999998</v>
      </c>
      <c r="AZ206" s="1">
        <v>1191.76</v>
      </c>
      <c r="BA206">
        <v>8.2000000000000003E-2</v>
      </c>
      <c r="BB206" s="1">
        <v>1534.28</v>
      </c>
      <c r="BC206">
        <v>0.1055</v>
      </c>
      <c r="BD206" s="1">
        <v>14540.34</v>
      </c>
      <c r="BE206" s="1">
        <v>5812.63</v>
      </c>
      <c r="BF206">
        <v>1.9540999999999999</v>
      </c>
      <c r="BG206">
        <v>0.56000000000000005</v>
      </c>
      <c r="BH206">
        <v>0.2447</v>
      </c>
      <c r="BI206">
        <v>0.153</v>
      </c>
      <c r="BJ206">
        <v>2.7300000000000001E-2</v>
      </c>
      <c r="BK206">
        <v>1.5100000000000001E-2</v>
      </c>
    </row>
    <row r="207" spans="1:63" x14ac:dyDescent="0.25">
      <c r="A207" t="s">
        <v>208</v>
      </c>
      <c r="B207">
        <v>46342</v>
      </c>
      <c r="C207">
        <v>62.71</v>
      </c>
      <c r="D207">
        <v>37.979999999999997</v>
      </c>
      <c r="E207" s="1">
        <v>2381.63</v>
      </c>
      <c r="F207" s="1">
        <v>2257.79</v>
      </c>
      <c r="G207">
        <v>5.1000000000000004E-3</v>
      </c>
      <c r="H207">
        <v>1E-3</v>
      </c>
      <c r="I207">
        <v>1.9800000000000002E-2</v>
      </c>
      <c r="J207">
        <v>1.2999999999999999E-3</v>
      </c>
      <c r="K207">
        <v>4.3499999999999997E-2</v>
      </c>
      <c r="L207">
        <v>0.88100000000000001</v>
      </c>
      <c r="M207">
        <v>4.8300000000000003E-2</v>
      </c>
      <c r="N207">
        <v>0.45219999999999999</v>
      </c>
      <c r="O207">
        <v>1.1299999999999999E-2</v>
      </c>
      <c r="P207">
        <v>0.15679999999999999</v>
      </c>
      <c r="Q207" s="1">
        <v>63241.02</v>
      </c>
      <c r="R207">
        <v>0.16819999999999999</v>
      </c>
      <c r="S207">
        <v>0.19570000000000001</v>
      </c>
      <c r="T207">
        <v>0.6361</v>
      </c>
      <c r="U207">
        <v>15.9</v>
      </c>
      <c r="V207" s="1">
        <v>83862.080000000002</v>
      </c>
      <c r="W207">
        <v>144.52000000000001</v>
      </c>
      <c r="X207" s="1">
        <v>167352.01999999999</v>
      </c>
      <c r="Y207">
        <v>0.71919999999999995</v>
      </c>
      <c r="Z207">
        <v>0.18720000000000001</v>
      </c>
      <c r="AA207">
        <v>9.3600000000000003E-2</v>
      </c>
      <c r="AB207">
        <v>0.28079999999999999</v>
      </c>
      <c r="AC207">
        <v>167.35</v>
      </c>
      <c r="AD207" s="1">
        <v>5134.7700000000004</v>
      </c>
      <c r="AE207">
        <v>531.72</v>
      </c>
      <c r="AF207" s="1">
        <v>149681.26</v>
      </c>
      <c r="AG207" t="s">
        <v>3</v>
      </c>
      <c r="AH207" s="1">
        <v>34866</v>
      </c>
      <c r="AI207" s="1">
        <v>54993.14</v>
      </c>
      <c r="AJ207">
        <v>46.21</v>
      </c>
      <c r="AK207">
        <v>27.67</v>
      </c>
      <c r="AL207">
        <v>33.46</v>
      </c>
      <c r="AM207">
        <v>3.92</v>
      </c>
      <c r="AN207" s="1">
        <v>1337.87</v>
      </c>
      <c r="AO207">
        <v>1.0315000000000001</v>
      </c>
      <c r="AP207" s="1">
        <v>1533.61</v>
      </c>
      <c r="AQ207" s="1">
        <v>2109.58</v>
      </c>
      <c r="AR207" s="1">
        <v>7269.48</v>
      </c>
      <c r="AS207">
        <v>822.59</v>
      </c>
      <c r="AT207">
        <v>390.43</v>
      </c>
      <c r="AU207" s="1">
        <v>12125.69</v>
      </c>
      <c r="AV207" s="1">
        <v>6187.11</v>
      </c>
      <c r="AW207">
        <v>0.44619999999999999</v>
      </c>
      <c r="AX207" s="1">
        <v>5194.0600000000004</v>
      </c>
      <c r="AY207">
        <v>0.37459999999999999</v>
      </c>
      <c r="AZ207" s="1">
        <v>1110.96</v>
      </c>
      <c r="BA207">
        <v>8.0100000000000005E-2</v>
      </c>
      <c r="BB207" s="1">
        <v>1373.75</v>
      </c>
      <c r="BC207">
        <v>9.9099999999999994E-2</v>
      </c>
      <c r="BD207" s="1">
        <v>13865.87</v>
      </c>
      <c r="BE207" s="1">
        <v>4898.53</v>
      </c>
      <c r="BF207">
        <v>1.3349</v>
      </c>
      <c r="BG207">
        <v>0.55530000000000002</v>
      </c>
      <c r="BH207">
        <v>0.24740000000000001</v>
      </c>
      <c r="BI207">
        <v>0.1547</v>
      </c>
      <c r="BJ207">
        <v>2.6700000000000002E-2</v>
      </c>
      <c r="BK207">
        <v>1.5900000000000001E-2</v>
      </c>
    </row>
    <row r="208" spans="1:63" x14ac:dyDescent="0.25">
      <c r="A208" t="s">
        <v>209</v>
      </c>
      <c r="B208">
        <v>46193</v>
      </c>
      <c r="C208">
        <v>133.9</v>
      </c>
      <c r="D208">
        <v>10.34</v>
      </c>
      <c r="E208" s="1">
        <v>1383.96</v>
      </c>
      <c r="F208" s="1">
        <v>1357.66</v>
      </c>
      <c r="G208">
        <v>2.5000000000000001E-3</v>
      </c>
      <c r="H208">
        <v>1E-3</v>
      </c>
      <c r="I208">
        <v>5.4999999999999997E-3</v>
      </c>
      <c r="J208">
        <v>8.9999999999999998E-4</v>
      </c>
      <c r="K208">
        <v>2.06E-2</v>
      </c>
      <c r="L208">
        <v>0.94489999999999996</v>
      </c>
      <c r="M208">
        <v>2.47E-2</v>
      </c>
      <c r="N208">
        <v>0.31530000000000002</v>
      </c>
      <c r="O208">
        <v>2E-3</v>
      </c>
      <c r="P208">
        <v>0.14699999999999999</v>
      </c>
      <c r="Q208" s="1">
        <v>59426.38</v>
      </c>
      <c r="R208">
        <v>0.215</v>
      </c>
      <c r="S208">
        <v>0.19839999999999999</v>
      </c>
      <c r="T208">
        <v>0.58660000000000001</v>
      </c>
      <c r="U208">
        <v>12.76</v>
      </c>
      <c r="V208" s="1">
        <v>74070.38</v>
      </c>
      <c r="W208">
        <v>104.59</v>
      </c>
      <c r="X208" s="1">
        <v>190127.83</v>
      </c>
      <c r="Y208">
        <v>0.79979999999999996</v>
      </c>
      <c r="Z208">
        <v>5.9799999999999999E-2</v>
      </c>
      <c r="AA208">
        <v>0.1404</v>
      </c>
      <c r="AB208">
        <v>0.20019999999999999</v>
      </c>
      <c r="AC208">
        <v>190.13</v>
      </c>
      <c r="AD208" s="1">
        <v>4930.8</v>
      </c>
      <c r="AE208">
        <v>502.03</v>
      </c>
      <c r="AF208" s="1">
        <v>170419.51</v>
      </c>
      <c r="AG208" t="s">
        <v>3</v>
      </c>
      <c r="AH208" s="1">
        <v>38410</v>
      </c>
      <c r="AI208" s="1">
        <v>58927.97</v>
      </c>
      <c r="AJ208">
        <v>36.159999999999997</v>
      </c>
      <c r="AK208">
        <v>23.79</v>
      </c>
      <c r="AL208">
        <v>26.91</v>
      </c>
      <c r="AM208">
        <v>4.1900000000000004</v>
      </c>
      <c r="AN208" s="1">
        <v>1594.07</v>
      </c>
      <c r="AO208">
        <v>1.2113</v>
      </c>
      <c r="AP208" s="1">
        <v>1552.67</v>
      </c>
      <c r="AQ208" s="1">
        <v>2297.37</v>
      </c>
      <c r="AR208" s="1">
        <v>7058.34</v>
      </c>
      <c r="AS208">
        <v>685.71</v>
      </c>
      <c r="AT208">
        <v>409.38</v>
      </c>
      <c r="AU208" s="1">
        <v>12003.46</v>
      </c>
      <c r="AV208" s="1">
        <v>6668.36</v>
      </c>
      <c r="AW208">
        <v>0.46460000000000001</v>
      </c>
      <c r="AX208" s="1">
        <v>5212.17</v>
      </c>
      <c r="AY208">
        <v>0.36309999999999998</v>
      </c>
      <c r="AZ208" s="1">
        <v>1322.33</v>
      </c>
      <c r="BA208">
        <v>9.2100000000000001E-2</v>
      </c>
      <c r="BB208" s="1">
        <v>1150.3900000000001</v>
      </c>
      <c r="BC208">
        <v>8.0100000000000005E-2</v>
      </c>
      <c r="BD208" s="1">
        <v>14353.25</v>
      </c>
      <c r="BE208" s="1">
        <v>5781.23</v>
      </c>
      <c r="BF208">
        <v>1.6194999999999999</v>
      </c>
      <c r="BG208">
        <v>0.55079999999999996</v>
      </c>
      <c r="BH208">
        <v>0.25109999999999999</v>
      </c>
      <c r="BI208">
        <v>0.1429</v>
      </c>
      <c r="BJ208">
        <v>3.6200000000000003E-2</v>
      </c>
      <c r="BK208">
        <v>1.89E-2</v>
      </c>
    </row>
    <row r="209" spans="1:63" x14ac:dyDescent="0.25">
      <c r="A209" t="s">
        <v>210</v>
      </c>
      <c r="B209">
        <v>45864</v>
      </c>
      <c r="C209">
        <v>98.38</v>
      </c>
      <c r="D209">
        <v>9.77</v>
      </c>
      <c r="E209">
        <v>961</v>
      </c>
      <c r="F209">
        <v>944.22</v>
      </c>
      <c r="G209">
        <v>1.1000000000000001E-3</v>
      </c>
      <c r="H209">
        <v>2.0000000000000001E-4</v>
      </c>
      <c r="I209">
        <v>5.4999999999999997E-3</v>
      </c>
      <c r="J209">
        <v>5.9999999999999995E-4</v>
      </c>
      <c r="K209">
        <v>1.7100000000000001E-2</v>
      </c>
      <c r="L209">
        <v>0.95169999999999999</v>
      </c>
      <c r="M209">
        <v>2.3800000000000002E-2</v>
      </c>
      <c r="N209">
        <v>0.38379999999999997</v>
      </c>
      <c r="O209">
        <v>6.7999999999999996E-3</v>
      </c>
      <c r="P209">
        <v>0.15509999999999999</v>
      </c>
      <c r="Q209" s="1">
        <v>57693.79</v>
      </c>
      <c r="R209">
        <v>0.1976</v>
      </c>
      <c r="S209">
        <v>0.20280000000000001</v>
      </c>
      <c r="T209">
        <v>0.59960000000000002</v>
      </c>
      <c r="U209">
        <v>9.57</v>
      </c>
      <c r="V209" s="1">
        <v>69356.460000000006</v>
      </c>
      <c r="W209">
        <v>96.69</v>
      </c>
      <c r="X209" s="1">
        <v>210808.89</v>
      </c>
      <c r="Y209">
        <v>0.71140000000000003</v>
      </c>
      <c r="Z209">
        <v>7.9299999999999995E-2</v>
      </c>
      <c r="AA209">
        <v>0.20930000000000001</v>
      </c>
      <c r="AB209">
        <v>0.28860000000000002</v>
      </c>
      <c r="AC209">
        <v>210.81</v>
      </c>
      <c r="AD209" s="1">
        <v>6039.28</v>
      </c>
      <c r="AE209">
        <v>523.67999999999995</v>
      </c>
      <c r="AF209" s="1">
        <v>171789.23</v>
      </c>
      <c r="AG209" t="s">
        <v>3</v>
      </c>
      <c r="AH209" s="1">
        <v>33542</v>
      </c>
      <c r="AI209" s="1">
        <v>52410.07</v>
      </c>
      <c r="AJ209">
        <v>37.35</v>
      </c>
      <c r="AK209">
        <v>24.83</v>
      </c>
      <c r="AL209">
        <v>27.34</v>
      </c>
      <c r="AM209">
        <v>4.17</v>
      </c>
      <c r="AN209" s="1">
        <v>1499</v>
      </c>
      <c r="AO209">
        <v>1.2211000000000001</v>
      </c>
      <c r="AP209" s="1">
        <v>1799.39</v>
      </c>
      <c r="AQ209" s="1">
        <v>2659.35</v>
      </c>
      <c r="AR209" s="1">
        <v>7452.15</v>
      </c>
      <c r="AS209">
        <v>688.77</v>
      </c>
      <c r="AT209">
        <v>377.73</v>
      </c>
      <c r="AU209" s="1">
        <v>12977.39</v>
      </c>
      <c r="AV209" s="1">
        <v>7865.92</v>
      </c>
      <c r="AW209">
        <v>0.48080000000000001</v>
      </c>
      <c r="AX209" s="1">
        <v>5339.39</v>
      </c>
      <c r="AY209">
        <v>0.32629999999999998</v>
      </c>
      <c r="AZ209" s="1">
        <v>1498</v>
      </c>
      <c r="BA209">
        <v>9.1600000000000001E-2</v>
      </c>
      <c r="BB209" s="1">
        <v>1658.32</v>
      </c>
      <c r="BC209">
        <v>0.1014</v>
      </c>
      <c r="BD209" s="1">
        <v>16361.63</v>
      </c>
      <c r="BE209" s="1">
        <v>6943.33</v>
      </c>
      <c r="BF209">
        <v>2.1541000000000001</v>
      </c>
      <c r="BG209">
        <v>0.53600000000000003</v>
      </c>
      <c r="BH209">
        <v>0.2492</v>
      </c>
      <c r="BI209">
        <v>0.15740000000000001</v>
      </c>
      <c r="BJ209">
        <v>3.8899999999999997E-2</v>
      </c>
      <c r="BK209">
        <v>1.84E-2</v>
      </c>
    </row>
    <row r="210" spans="1:63" x14ac:dyDescent="0.25">
      <c r="A210" t="s">
        <v>211</v>
      </c>
      <c r="B210">
        <v>44073</v>
      </c>
      <c r="C210">
        <v>9.56</v>
      </c>
      <c r="D210">
        <v>245.21</v>
      </c>
      <c r="E210" s="1">
        <v>2343.1</v>
      </c>
      <c r="F210" s="1">
        <v>2309.5100000000002</v>
      </c>
      <c r="G210">
        <v>4.0599999999999997E-2</v>
      </c>
      <c r="H210">
        <v>5.9999999999999995E-4</v>
      </c>
      <c r="I210">
        <v>3.39E-2</v>
      </c>
      <c r="J210">
        <v>8.0000000000000004E-4</v>
      </c>
      <c r="K210">
        <v>4.2000000000000003E-2</v>
      </c>
      <c r="L210">
        <v>0.83779999999999999</v>
      </c>
      <c r="M210">
        <v>4.4299999999999999E-2</v>
      </c>
      <c r="N210">
        <v>8.2799999999999999E-2</v>
      </c>
      <c r="O210">
        <v>1.8599999999999998E-2</v>
      </c>
      <c r="P210">
        <v>0.113</v>
      </c>
      <c r="Q210" s="1">
        <v>79874.02</v>
      </c>
      <c r="R210">
        <v>0.1179</v>
      </c>
      <c r="S210">
        <v>0.16070000000000001</v>
      </c>
      <c r="T210">
        <v>0.72140000000000004</v>
      </c>
      <c r="U210">
        <v>16.89</v>
      </c>
      <c r="V210" s="1">
        <v>99870.86</v>
      </c>
      <c r="W210">
        <v>137.72999999999999</v>
      </c>
      <c r="X210" s="1">
        <v>293148.58</v>
      </c>
      <c r="Y210">
        <v>0.81489999999999996</v>
      </c>
      <c r="Z210">
        <v>0.15870000000000001</v>
      </c>
      <c r="AA210">
        <v>2.64E-2</v>
      </c>
      <c r="AB210">
        <v>0.18509999999999999</v>
      </c>
      <c r="AC210">
        <v>293.14999999999998</v>
      </c>
      <c r="AD210" s="1">
        <v>12219.96</v>
      </c>
      <c r="AE210" s="1">
        <v>1246.74</v>
      </c>
      <c r="AF210" s="1">
        <v>290027.90000000002</v>
      </c>
      <c r="AG210" t="s">
        <v>3</v>
      </c>
      <c r="AH210" s="1">
        <v>59422.5</v>
      </c>
      <c r="AI210" s="1">
        <v>132421.78</v>
      </c>
      <c r="AJ210">
        <v>91.89</v>
      </c>
      <c r="AK210">
        <v>42.62</v>
      </c>
      <c r="AL210">
        <v>56.19</v>
      </c>
      <c r="AM210">
        <v>5.04</v>
      </c>
      <c r="AN210" s="1">
        <v>3644.56</v>
      </c>
      <c r="AO210">
        <v>0.66869999999999996</v>
      </c>
      <c r="AP210" s="1">
        <v>1861.47</v>
      </c>
      <c r="AQ210" s="1">
        <v>2100.06</v>
      </c>
      <c r="AR210" s="1">
        <v>8982.74</v>
      </c>
      <c r="AS210">
        <v>960.12</v>
      </c>
      <c r="AT210">
        <v>513.02</v>
      </c>
      <c r="AU210" s="1">
        <v>14417.4</v>
      </c>
      <c r="AV210" s="1">
        <v>3001.88</v>
      </c>
      <c r="AW210">
        <v>0.18920000000000001</v>
      </c>
      <c r="AX210" s="1">
        <v>11257.69</v>
      </c>
      <c r="AY210">
        <v>0.70950000000000002</v>
      </c>
      <c r="AZ210">
        <v>946.52</v>
      </c>
      <c r="BA210">
        <v>5.9700000000000003E-2</v>
      </c>
      <c r="BB210">
        <v>660.37</v>
      </c>
      <c r="BC210">
        <v>4.1599999999999998E-2</v>
      </c>
      <c r="BD210" s="1">
        <v>15866.46</v>
      </c>
      <c r="BE210" s="1">
        <v>1534.5</v>
      </c>
      <c r="BF210">
        <v>0.12640000000000001</v>
      </c>
      <c r="BG210">
        <v>0.59660000000000002</v>
      </c>
      <c r="BH210">
        <v>0.2203</v>
      </c>
      <c r="BI210">
        <v>0.13250000000000001</v>
      </c>
      <c r="BJ210">
        <v>3.3700000000000001E-2</v>
      </c>
      <c r="BK210">
        <v>1.6899999999999998E-2</v>
      </c>
    </row>
    <row r="211" spans="1:63" x14ac:dyDescent="0.25">
      <c r="A211" t="s">
        <v>212</v>
      </c>
      <c r="B211">
        <v>45393</v>
      </c>
      <c r="C211">
        <v>35.619999999999997</v>
      </c>
      <c r="D211">
        <v>87.88</v>
      </c>
      <c r="E211" s="1">
        <v>3130.19</v>
      </c>
      <c r="F211" s="1">
        <v>3027.37</v>
      </c>
      <c r="G211">
        <v>4.07E-2</v>
      </c>
      <c r="H211">
        <v>5.9999999999999995E-4</v>
      </c>
      <c r="I211">
        <v>3.3500000000000002E-2</v>
      </c>
      <c r="J211">
        <v>8.9999999999999998E-4</v>
      </c>
      <c r="K211">
        <v>3.49E-2</v>
      </c>
      <c r="L211">
        <v>0.8478</v>
      </c>
      <c r="M211">
        <v>4.1700000000000001E-2</v>
      </c>
      <c r="N211">
        <v>8.3599999999999994E-2</v>
      </c>
      <c r="O211">
        <v>1.35E-2</v>
      </c>
      <c r="P211">
        <v>0.11020000000000001</v>
      </c>
      <c r="Q211" s="1">
        <v>75845.960000000006</v>
      </c>
      <c r="R211">
        <v>0.1583</v>
      </c>
      <c r="S211">
        <v>0.18</v>
      </c>
      <c r="T211">
        <v>0.66169999999999995</v>
      </c>
      <c r="U211">
        <v>19.38</v>
      </c>
      <c r="V211" s="1">
        <v>96012.06</v>
      </c>
      <c r="W211">
        <v>159.18</v>
      </c>
      <c r="X211" s="1">
        <v>283472.86</v>
      </c>
      <c r="Y211">
        <v>0.85670000000000002</v>
      </c>
      <c r="Z211">
        <v>0.1046</v>
      </c>
      <c r="AA211">
        <v>3.8699999999999998E-2</v>
      </c>
      <c r="AB211">
        <v>0.14330000000000001</v>
      </c>
      <c r="AC211">
        <v>283.47000000000003</v>
      </c>
      <c r="AD211" s="1">
        <v>10654.17</v>
      </c>
      <c r="AE211" s="1">
        <v>1162.78</v>
      </c>
      <c r="AF211" s="1">
        <v>288689.13</v>
      </c>
      <c r="AG211" t="s">
        <v>3</v>
      </c>
      <c r="AH211" s="1">
        <v>63784</v>
      </c>
      <c r="AI211" s="1">
        <v>152080.19</v>
      </c>
      <c r="AJ211">
        <v>79.66</v>
      </c>
      <c r="AK211">
        <v>38.03</v>
      </c>
      <c r="AL211">
        <v>47.18</v>
      </c>
      <c r="AM211">
        <v>4.66</v>
      </c>
      <c r="AN211" s="1">
        <v>2564.73</v>
      </c>
      <c r="AO211">
        <v>0.60370000000000001</v>
      </c>
      <c r="AP211" s="1">
        <v>1681.18</v>
      </c>
      <c r="AQ211" s="1">
        <v>2141.5500000000002</v>
      </c>
      <c r="AR211" s="1">
        <v>8080.44</v>
      </c>
      <c r="AS211">
        <v>906.99</v>
      </c>
      <c r="AT211">
        <v>415.43</v>
      </c>
      <c r="AU211" s="1">
        <v>13225.59</v>
      </c>
      <c r="AV211" s="1">
        <v>3098.97</v>
      </c>
      <c r="AW211">
        <v>0.2127</v>
      </c>
      <c r="AX211" s="1">
        <v>9853.8700000000008</v>
      </c>
      <c r="AY211">
        <v>0.67630000000000001</v>
      </c>
      <c r="AZ211">
        <v>960.81</v>
      </c>
      <c r="BA211">
        <v>6.59E-2</v>
      </c>
      <c r="BB211">
        <v>657.36</v>
      </c>
      <c r="BC211">
        <v>4.5100000000000001E-2</v>
      </c>
      <c r="BD211" s="1">
        <v>14571.01</v>
      </c>
      <c r="BE211" s="1">
        <v>1589.15</v>
      </c>
      <c r="BF211">
        <v>0.1221</v>
      </c>
      <c r="BG211">
        <v>0.59599999999999997</v>
      </c>
      <c r="BH211">
        <v>0.22839999999999999</v>
      </c>
      <c r="BI211">
        <v>0.12659999999999999</v>
      </c>
      <c r="BJ211">
        <v>3.27E-2</v>
      </c>
      <c r="BK211">
        <v>1.6299999999999999E-2</v>
      </c>
    </row>
    <row r="212" spans="1:63" x14ac:dyDescent="0.25">
      <c r="A212" t="s">
        <v>213</v>
      </c>
      <c r="B212">
        <v>49619</v>
      </c>
      <c r="C212">
        <v>85.05</v>
      </c>
      <c r="D212">
        <v>9.3000000000000007</v>
      </c>
      <c r="E212">
        <v>791.21</v>
      </c>
      <c r="F212">
        <v>738.48</v>
      </c>
      <c r="G212">
        <v>1.1999999999999999E-3</v>
      </c>
      <c r="H212">
        <v>4.0000000000000002E-4</v>
      </c>
      <c r="I212">
        <v>3.8999999999999998E-3</v>
      </c>
      <c r="J212">
        <v>5.9999999999999995E-4</v>
      </c>
      <c r="K212">
        <v>1.0699999999999999E-2</v>
      </c>
      <c r="L212">
        <v>0.96419999999999995</v>
      </c>
      <c r="M212">
        <v>1.9099999999999999E-2</v>
      </c>
      <c r="N212">
        <v>0.44690000000000002</v>
      </c>
      <c r="O212">
        <v>1.4E-3</v>
      </c>
      <c r="P212">
        <v>0.1578</v>
      </c>
      <c r="Q212" s="1">
        <v>55485.46</v>
      </c>
      <c r="R212">
        <v>0.24540000000000001</v>
      </c>
      <c r="S212">
        <v>0.21390000000000001</v>
      </c>
      <c r="T212">
        <v>0.54079999999999995</v>
      </c>
      <c r="U212">
        <v>7.33</v>
      </c>
      <c r="V212" s="1">
        <v>77682.17</v>
      </c>
      <c r="W212">
        <v>102.44</v>
      </c>
      <c r="X212" s="1">
        <v>215695.83</v>
      </c>
      <c r="Y212">
        <v>0.63300000000000001</v>
      </c>
      <c r="Z212">
        <v>5.9499999999999997E-2</v>
      </c>
      <c r="AA212">
        <v>0.3075</v>
      </c>
      <c r="AB212">
        <v>0.36699999999999999</v>
      </c>
      <c r="AC212">
        <v>215.7</v>
      </c>
      <c r="AD212" s="1">
        <v>6597.1</v>
      </c>
      <c r="AE212">
        <v>525.03</v>
      </c>
      <c r="AF212" s="1">
        <v>178591.15</v>
      </c>
      <c r="AG212" t="s">
        <v>3</v>
      </c>
      <c r="AH212" s="1">
        <v>35124</v>
      </c>
      <c r="AI212" s="1">
        <v>54070.2</v>
      </c>
      <c r="AJ212">
        <v>37.71</v>
      </c>
      <c r="AK212">
        <v>24.9</v>
      </c>
      <c r="AL212">
        <v>27.63</v>
      </c>
      <c r="AM212">
        <v>4.33</v>
      </c>
      <c r="AN212" s="1">
        <v>1744.77</v>
      </c>
      <c r="AO212">
        <v>1.0782</v>
      </c>
      <c r="AP212" s="1">
        <v>2018.98</v>
      </c>
      <c r="AQ212" s="1">
        <v>2693.37</v>
      </c>
      <c r="AR212" s="1">
        <v>7797.87</v>
      </c>
      <c r="AS212">
        <v>681.47</v>
      </c>
      <c r="AT212">
        <v>411.43</v>
      </c>
      <c r="AU212" s="1">
        <v>13603.12</v>
      </c>
      <c r="AV212" s="1">
        <v>8545.6</v>
      </c>
      <c r="AW212">
        <v>0.48</v>
      </c>
      <c r="AX212" s="1">
        <v>6135.06</v>
      </c>
      <c r="AY212">
        <v>0.34460000000000002</v>
      </c>
      <c r="AZ212" s="1">
        <v>1578.13</v>
      </c>
      <c r="BA212">
        <v>8.8599999999999998E-2</v>
      </c>
      <c r="BB212" s="1">
        <v>1544.37</v>
      </c>
      <c r="BC212">
        <v>8.6699999999999999E-2</v>
      </c>
      <c r="BD212" s="1">
        <v>17803.169999999998</v>
      </c>
      <c r="BE212" s="1">
        <v>6825.31</v>
      </c>
      <c r="BF212">
        <v>1.9771000000000001</v>
      </c>
      <c r="BG212">
        <v>0.52059999999999995</v>
      </c>
      <c r="BH212">
        <v>0.23369999999999999</v>
      </c>
      <c r="BI212">
        <v>0.18459999999999999</v>
      </c>
      <c r="BJ212">
        <v>3.7699999999999997E-2</v>
      </c>
      <c r="BK212">
        <v>2.3400000000000001E-2</v>
      </c>
    </row>
    <row r="213" spans="1:63" x14ac:dyDescent="0.25">
      <c r="A213" t="s">
        <v>214</v>
      </c>
      <c r="B213">
        <v>50013</v>
      </c>
      <c r="C213">
        <v>29.19</v>
      </c>
      <c r="D213">
        <v>147.4</v>
      </c>
      <c r="E213" s="1">
        <v>4302.5600000000004</v>
      </c>
      <c r="F213" s="1">
        <v>4150.67</v>
      </c>
      <c r="G213">
        <v>2.0500000000000001E-2</v>
      </c>
      <c r="H213">
        <v>5.9999999999999995E-4</v>
      </c>
      <c r="I213">
        <v>2.7E-2</v>
      </c>
      <c r="J213">
        <v>8.9999999999999998E-4</v>
      </c>
      <c r="K213">
        <v>4.0399999999999998E-2</v>
      </c>
      <c r="L213">
        <v>0.86709999999999998</v>
      </c>
      <c r="M213">
        <v>4.3499999999999997E-2</v>
      </c>
      <c r="N213">
        <v>0.1978</v>
      </c>
      <c r="O213">
        <v>1.4200000000000001E-2</v>
      </c>
      <c r="P213">
        <v>0.13270000000000001</v>
      </c>
      <c r="Q213" s="1">
        <v>70842.509999999995</v>
      </c>
      <c r="R213">
        <v>0.1593</v>
      </c>
      <c r="S213">
        <v>0.22020000000000001</v>
      </c>
      <c r="T213">
        <v>0.62050000000000005</v>
      </c>
      <c r="U213">
        <v>25.95</v>
      </c>
      <c r="V213" s="1">
        <v>94591.18</v>
      </c>
      <c r="W213">
        <v>162.72999999999999</v>
      </c>
      <c r="X213" s="1">
        <v>216906.08</v>
      </c>
      <c r="Y213">
        <v>0.77470000000000006</v>
      </c>
      <c r="Z213">
        <v>0.1774</v>
      </c>
      <c r="AA213">
        <v>4.8000000000000001E-2</v>
      </c>
      <c r="AB213">
        <v>0.2253</v>
      </c>
      <c r="AC213">
        <v>216.91</v>
      </c>
      <c r="AD213" s="1">
        <v>8195.84</v>
      </c>
      <c r="AE213">
        <v>867.39</v>
      </c>
      <c r="AF213" s="1">
        <v>192750.79</v>
      </c>
      <c r="AG213" t="s">
        <v>3</v>
      </c>
      <c r="AH213" s="1">
        <v>43708</v>
      </c>
      <c r="AI213" s="1">
        <v>76152.36</v>
      </c>
      <c r="AJ213">
        <v>62.05</v>
      </c>
      <c r="AK213">
        <v>36.130000000000003</v>
      </c>
      <c r="AL213">
        <v>39.78</v>
      </c>
      <c r="AM213">
        <v>4.66</v>
      </c>
      <c r="AN213">
        <v>0</v>
      </c>
      <c r="AO213">
        <v>0.78720000000000001</v>
      </c>
      <c r="AP213" s="1">
        <v>1451.12</v>
      </c>
      <c r="AQ213" s="1">
        <v>1990.42</v>
      </c>
      <c r="AR213" s="1">
        <v>7336.22</v>
      </c>
      <c r="AS213">
        <v>790.96</v>
      </c>
      <c r="AT213">
        <v>367.67</v>
      </c>
      <c r="AU213" s="1">
        <v>11936.38</v>
      </c>
      <c r="AV213" s="1">
        <v>4152.8900000000003</v>
      </c>
      <c r="AW213">
        <v>0.31509999999999999</v>
      </c>
      <c r="AX213" s="1">
        <v>7311.11</v>
      </c>
      <c r="AY213">
        <v>0.55479999999999996</v>
      </c>
      <c r="AZ213">
        <v>800.88</v>
      </c>
      <c r="BA213">
        <v>6.08E-2</v>
      </c>
      <c r="BB213">
        <v>913.56</v>
      </c>
      <c r="BC213">
        <v>6.93E-2</v>
      </c>
      <c r="BD213" s="1">
        <v>13178.45</v>
      </c>
      <c r="BE213" s="1">
        <v>2773.5</v>
      </c>
      <c r="BF213">
        <v>0.42330000000000001</v>
      </c>
      <c r="BG213">
        <v>0.5887</v>
      </c>
      <c r="BH213">
        <v>0.23269999999999999</v>
      </c>
      <c r="BI213">
        <v>0.12670000000000001</v>
      </c>
      <c r="BJ213">
        <v>3.3599999999999998E-2</v>
      </c>
      <c r="BK213">
        <v>1.83E-2</v>
      </c>
    </row>
    <row r="214" spans="1:63" x14ac:dyDescent="0.25">
      <c r="A214" t="s">
        <v>215</v>
      </c>
      <c r="B214">
        <v>50559</v>
      </c>
      <c r="C214">
        <v>72.05</v>
      </c>
      <c r="D214">
        <v>16.96</v>
      </c>
      <c r="E214" s="1">
        <v>1221.78</v>
      </c>
      <c r="F214" s="1">
        <v>1187.25</v>
      </c>
      <c r="G214">
        <v>3.5999999999999999E-3</v>
      </c>
      <c r="H214">
        <v>4.0000000000000002E-4</v>
      </c>
      <c r="I214">
        <v>7.4999999999999997E-3</v>
      </c>
      <c r="J214">
        <v>1E-3</v>
      </c>
      <c r="K214">
        <v>3.5499999999999997E-2</v>
      </c>
      <c r="L214">
        <v>0.92559999999999998</v>
      </c>
      <c r="M214">
        <v>2.64E-2</v>
      </c>
      <c r="N214">
        <v>0.26129999999999998</v>
      </c>
      <c r="O214">
        <v>4.4999999999999997E-3</v>
      </c>
      <c r="P214">
        <v>0.1399</v>
      </c>
      <c r="Q214" s="1">
        <v>60844.08</v>
      </c>
      <c r="R214">
        <v>0.17319999999999999</v>
      </c>
      <c r="S214">
        <v>0.18310000000000001</v>
      </c>
      <c r="T214">
        <v>0.64359999999999995</v>
      </c>
      <c r="U214">
        <v>10.86</v>
      </c>
      <c r="V214" s="1">
        <v>75289.23</v>
      </c>
      <c r="W214">
        <v>107.79</v>
      </c>
      <c r="X214" s="1">
        <v>228616.28</v>
      </c>
      <c r="Y214">
        <v>0.72850000000000004</v>
      </c>
      <c r="Z214">
        <v>9.4399999999999998E-2</v>
      </c>
      <c r="AA214">
        <v>0.1772</v>
      </c>
      <c r="AB214">
        <v>0.27150000000000002</v>
      </c>
      <c r="AC214">
        <v>228.62</v>
      </c>
      <c r="AD214" s="1">
        <v>7259.94</v>
      </c>
      <c r="AE214">
        <v>639.58000000000004</v>
      </c>
      <c r="AF214" s="1">
        <v>194368.06</v>
      </c>
      <c r="AG214" t="s">
        <v>3</v>
      </c>
      <c r="AH214" s="1">
        <v>36914</v>
      </c>
      <c r="AI214" s="1">
        <v>60669.4</v>
      </c>
      <c r="AJ214">
        <v>48.32</v>
      </c>
      <c r="AK214">
        <v>26.98</v>
      </c>
      <c r="AL214">
        <v>31.36</v>
      </c>
      <c r="AM214">
        <v>4.5199999999999996</v>
      </c>
      <c r="AN214" s="1">
        <v>1662.1</v>
      </c>
      <c r="AO214">
        <v>1.0813999999999999</v>
      </c>
      <c r="AP214" s="1">
        <v>1663.81</v>
      </c>
      <c r="AQ214" s="1">
        <v>2244.79</v>
      </c>
      <c r="AR214" s="1">
        <v>7179.42</v>
      </c>
      <c r="AS214">
        <v>732.2</v>
      </c>
      <c r="AT214">
        <v>363.38</v>
      </c>
      <c r="AU214" s="1">
        <v>12183.61</v>
      </c>
      <c r="AV214" s="1">
        <v>5770.47</v>
      </c>
      <c r="AW214">
        <v>0.39050000000000001</v>
      </c>
      <c r="AX214" s="1">
        <v>6451.23</v>
      </c>
      <c r="AY214">
        <v>0.4365</v>
      </c>
      <c r="AZ214" s="1">
        <v>1459.72</v>
      </c>
      <c r="BA214">
        <v>9.8799999999999999E-2</v>
      </c>
      <c r="BB214" s="1">
        <v>1097.1400000000001</v>
      </c>
      <c r="BC214">
        <v>7.4200000000000002E-2</v>
      </c>
      <c r="BD214" s="1">
        <v>14778.56</v>
      </c>
      <c r="BE214" s="1">
        <v>4722.2299999999996</v>
      </c>
      <c r="BF214">
        <v>1.0489999999999999</v>
      </c>
      <c r="BG214">
        <v>0.56010000000000004</v>
      </c>
      <c r="BH214">
        <v>0.2379</v>
      </c>
      <c r="BI214">
        <v>0.14929999999999999</v>
      </c>
      <c r="BJ214">
        <v>3.5099999999999999E-2</v>
      </c>
      <c r="BK214">
        <v>1.7600000000000001E-2</v>
      </c>
    </row>
    <row r="215" spans="1:63" x14ac:dyDescent="0.25">
      <c r="A215" t="s">
        <v>216</v>
      </c>
      <c r="B215">
        <v>47266</v>
      </c>
      <c r="C215">
        <v>85.38</v>
      </c>
      <c r="D215">
        <v>16.12</v>
      </c>
      <c r="E215" s="1">
        <v>1376.68</v>
      </c>
      <c r="F215" s="1">
        <v>1316.92</v>
      </c>
      <c r="G215">
        <v>3.8999999999999998E-3</v>
      </c>
      <c r="H215">
        <v>5.0000000000000001E-4</v>
      </c>
      <c r="I215">
        <v>7.7000000000000002E-3</v>
      </c>
      <c r="J215">
        <v>8.9999999999999998E-4</v>
      </c>
      <c r="K215">
        <v>3.49E-2</v>
      </c>
      <c r="L215">
        <v>0.92510000000000003</v>
      </c>
      <c r="M215">
        <v>2.7099999999999999E-2</v>
      </c>
      <c r="N215">
        <v>0.28699999999999998</v>
      </c>
      <c r="O215">
        <v>2.7000000000000001E-3</v>
      </c>
      <c r="P215">
        <v>0.13980000000000001</v>
      </c>
      <c r="Q215" s="1">
        <v>60022.57</v>
      </c>
      <c r="R215">
        <v>0.18870000000000001</v>
      </c>
      <c r="S215">
        <v>0.21679999999999999</v>
      </c>
      <c r="T215">
        <v>0.59440000000000004</v>
      </c>
      <c r="U215">
        <v>11.24</v>
      </c>
      <c r="V215" s="1">
        <v>75227.25</v>
      </c>
      <c r="W215">
        <v>117.1</v>
      </c>
      <c r="X215" s="1">
        <v>230563.44</v>
      </c>
      <c r="Y215">
        <v>0.70799999999999996</v>
      </c>
      <c r="Z215">
        <v>9.1200000000000003E-2</v>
      </c>
      <c r="AA215">
        <v>0.20080000000000001</v>
      </c>
      <c r="AB215">
        <v>0.29199999999999998</v>
      </c>
      <c r="AC215">
        <v>230.56</v>
      </c>
      <c r="AD215" s="1">
        <v>7293.3</v>
      </c>
      <c r="AE215">
        <v>616.57000000000005</v>
      </c>
      <c r="AF215" s="1">
        <v>189436.32</v>
      </c>
      <c r="AG215" t="s">
        <v>3</v>
      </c>
      <c r="AH215" s="1">
        <v>38169</v>
      </c>
      <c r="AI215" s="1">
        <v>60421.59</v>
      </c>
      <c r="AJ215">
        <v>45.27</v>
      </c>
      <c r="AK215">
        <v>27.05</v>
      </c>
      <c r="AL215">
        <v>31</v>
      </c>
      <c r="AM215">
        <v>4.41</v>
      </c>
      <c r="AN215" s="1">
        <v>1815.25</v>
      </c>
      <c r="AO215">
        <v>1.1447000000000001</v>
      </c>
      <c r="AP215" s="1">
        <v>1611.61</v>
      </c>
      <c r="AQ215" s="1">
        <v>2242.02</v>
      </c>
      <c r="AR215" s="1">
        <v>7217.05</v>
      </c>
      <c r="AS215">
        <v>752.77</v>
      </c>
      <c r="AT215">
        <v>399.86</v>
      </c>
      <c r="AU215" s="1">
        <v>12223.3</v>
      </c>
      <c r="AV215" s="1">
        <v>5771.71</v>
      </c>
      <c r="AW215">
        <v>0.3836</v>
      </c>
      <c r="AX215" s="1">
        <v>6742.66</v>
      </c>
      <c r="AY215">
        <v>0.44819999999999999</v>
      </c>
      <c r="AZ215" s="1">
        <v>1380.35</v>
      </c>
      <c r="BA215">
        <v>9.1700000000000004E-2</v>
      </c>
      <c r="BB215" s="1">
        <v>1150.46</v>
      </c>
      <c r="BC215">
        <v>7.6499999999999999E-2</v>
      </c>
      <c r="BD215" s="1">
        <v>15045.19</v>
      </c>
      <c r="BE215" s="1">
        <v>4563.78</v>
      </c>
      <c r="BF215">
        <v>1.0605</v>
      </c>
      <c r="BG215">
        <v>0.55179999999999996</v>
      </c>
      <c r="BH215">
        <v>0.23250000000000001</v>
      </c>
      <c r="BI215">
        <v>0.1603</v>
      </c>
      <c r="BJ215">
        <v>3.6700000000000003E-2</v>
      </c>
      <c r="BK215">
        <v>1.8599999999999998E-2</v>
      </c>
    </row>
    <row r="216" spans="1:63" x14ac:dyDescent="0.25">
      <c r="A216" t="s">
        <v>217</v>
      </c>
      <c r="B216">
        <v>45401</v>
      </c>
      <c r="C216">
        <v>165.62</v>
      </c>
      <c r="D216">
        <v>11.11</v>
      </c>
      <c r="E216" s="1">
        <v>1840.33</v>
      </c>
      <c r="F216" s="1">
        <v>1702.35</v>
      </c>
      <c r="G216">
        <v>2.8E-3</v>
      </c>
      <c r="H216">
        <v>4.0000000000000002E-4</v>
      </c>
      <c r="I216">
        <v>9.1999999999999998E-3</v>
      </c>
      <c r="J216">
        <v>8.9999999999999998E-4</v>
      </c>
      <c r="K216">
        <v>2.3400000000000001E-2</v>
      </c>
      <c r="L216">
        <v>0.93300000000000005</v>
      </c>
      <c r="M216">
        <v>3.04E-2</v>
      </c>
      <c r="N216">
        <v>0.50470000000000004</v>
      </c>
      <c r="O216">
        <v>4.3E-3</v>
      </c>
      <c r="P216">
        <v>0.16389999999999999</v>
      </c>
      <c r="Q216" s="1">
        <v>57651.51</v>
      </c>
      <c r="R216">
        <v>0.17330000000000001</v>
      </c>
      <c r="S216">
        <v>0.2147</v>
      </c>
      <c r="T216">
        <v>0.61199999999999999</v>
      </c>
      <c r="U216">
        <v>14.9</v>
      </c>
      <c r="V216" s="1">
        <v>74792.89</v>
      </c>
      <c r="W216">
        <v>118.83</v>
      </c>
      <c r="X216" s="1">
        <v>200184.39</v>
      </c>
      <c r="Y216">
        <v>0.62070000000000003</v>
      </c>
      <c r="Z216">
        <v>0.16250000000000001</v>
      </c>
      <c r="AA216">
        <v>0.21679999999999999</v>
      </c>
      <c r="AB216">
        <v>0.37930000000000003</v>
      </c>
      <c r="AC216">
        <v>200.18</v>
      </c>
      <c r="AD216" s="1">
        <v>5224.26</v>
      </c>
      <c r="AE216">
        <v>447.54</v>
      </c>
      <c r="AF216" s="1">
        <v>174442.07</v>
      </c>
      <c r="AG216" t="s">
        <v>3</v>
      </c>
      <c r="AH216" s="1">
        <v>32740</v>
      </c>
      <c r="AI216" s="1">
        <v>50457.46</v>
      </c>
      <c r="AJ216">
        <v>33.83</v>
      </c>
      <c r="AK216">
        <v>23.35</v>
      </c>
      <c r="AL216">
        <v>25.41</v>
      </c>
      <c r="AM216">
        <v>3.91</v>
      </c>
      <c r="AN216" s="1">
        <v>1230.0999999999999</v>
      </c>
      <c r="AO216">
        <v>1.0545</v>
      </c>
      <c r="AP216" s="1">
        <v>1581.4</v>
      </c>
      <c r="AQ216" s="1">
        <v>2400.89</v>
      </c>
      <c r="AR216" s="1">
        <v>7544.53</v>
      </c>
      <c r="AS216">
        <v>666.01</v>
      </c>
      <c r="AT216">
        <v>310.17</v>
      </c>
      <c r="AU216" s="1">
        <v>12503</v>
      </c>
      <c r="AV216" s="1">
        <v>7435.75</v>
      </c>
      <c r="AW216">
        <v>0.48759999999999998</v>
      </c>
      <c r="AX216" s="1">
        <v>5103.46</v>
      </c>
      <c r="AY216">
        <v>0.33460000000000001</v>
      </c>
      <c r="AZ216" s="1">
        <v>1155.43</v>
      </c>
      <c r="BA216">
        <v>7.5800000000000006E-2</v>
      </c>
      <c r="BB216" s="1">
        <v>1555.69</v>
      </c>
      <c r="BC216">
        <v>0.10199999999999999</v>
      </c>
      <c r="BD216" s="1">
        <v>15250.33</v>
      </c>
      <c r="BE216" s="1">
        <v>6031.12</v>
      </c>
      <c r="BF216">
        <v>1.9575</v>
      </c>
      <c r="BG216">
        <v>0.54590000000000005</v>
      </c>
      <c r="BH216">
        <v>0.25950000000000001</v>
      </c>
      <c r="BI216">
        <v>0.1338</v>
      </c>
      <c r="BJ216">
        <v>4.1799999999999997E-2</v>
      </c>
      <c r="BK216">
        <v>1.9E-2</v>
      </c>
    </row>
    <row r="217" spans="1:63" x14ac:dyDescent="0.25">
      <c r="A217" t="s">
        <v>218</v>
      </c>
      <c r="B217">
        <v>46235</v>
      </c>
      <c r="C217">
        <v>54.57</v>
      </c>
      <c r="D217">
        <v>28.97</v>
      </c>
      <c r="E217" s="1">
        <v>1580.77</v>
      </c>
      <c r="F217" s="1">
        <v>1491.41</v>
      </c>
      <c r="G217">
        <v>6.4999999999999997E-3</v>
      </c>
      <c r="H217">
        <v>1.1000000000000001E-3</v>
      </c>
      <c r="I217">
        <v>1.3899999999999999E-2</v>
      </c>
      <c r="J217">
        <v>1.1999999999999999E-3</v>
      </c>
      <c r="K217">
        <v>2.7E-2</v>
      </c>
      <c r="L217">
        <v>0.91369999999999996</v>
      </c>
      <c r="M217">
        <v>3.6600000000000001E-2</v>
      </c>
      <c r="N217">
        <v>0.34860000000000002</v>
      </c>
      <c r="O217">
        <v>4.1999999999999997E-3</v>
      </c>
      <c r="P217">
        <v>0.14099999999999999</v>
      </c>
      <c r="Q217" s="1">
        <v>61647.3</v>
      </c>
      <c r="R217">
        <v>0.17499999999999999</v>
      </c>
      <c r="S217">
        <v>0.19389999999999999</v>
      </c>
      <c r="T217">
        <v>0.63109999999999999</v>
      </c>
      <c r="U217">
        <v>11.81</v>
      </c>
      <c r="V217" s="1">
        <v>82332.42</v>
      </c>
      <c r="W217">
        <v>129.07</v>
      </c>
      <c r="X217" s="1">
        <v>206596.96</v>
      </c>
      <c r="Y217">
        <v>0.73399999999999999</v>
      </c>
      <c r="Z217">
        <v>0.15970000000000001</v>
      </c>
      <c r="AA217">
        <v>0.10630000000000001</v>
      </c>
      <c r="AB217">
        <v>0.26600000000000001</v>
      </c>
      <c r="AC217">
        <v>206.6</v>
      </c>
      <c r="AD217" s="1">
        <v>6301.32</v>
      </c>
      <c r="AE217">
        <v>619.87</v>
      </c>
      <c r="AF217" s="1">
        <v>179679.72</v>
      </c>
      <c r="AG217" t="s">
        <v>3</v>
      </c>
      <c r="AH217" s="1">
        <v>38175</v>
      </c>
      <c r="AI217" s="1">
        <v>61538.97</v>
      </c>
      <c r="AJ217">
        <v>46.75</v>
      </c>
      <c r="AK217">
        <v>28.08</v>
      </c>
      <c r="AL217">
        <v>31.84</v>
      </c>
      <c r="AM217">
        <v>4.9400000000000004</v>
      </c>
      <c r="AN217" s="1">
        <v>1751.95</v>
      </c>
      <c r="AO217">
        <v>1.0490999999999999</v>
      </c>
      <c r="AP217" s="1">
        <v>1500.87</v>
      </c>
      <c r="AQ217" s="1">
        <v>2136.7800000000002</v>
      </c>
      <c r="AR217" s="1">
        <v>6858.08</v>
      </c>
      <c r="AS217">
        <v>752.85</v>
      </c>
      <c r="AT217">
        <v>385.04</v>
      </c>
      <c r="AU217" s="1">
        <v>11633.62</v>
      </c>
      <c r="AV217" s="1">
        <v>5300.58</v>
      </c>
      <c r="AW217">
        <v>0.38279999999999997</v>
      </c>
      <c r="AX217" s="1">
        <v>6239.12</v>
      </c>
      <c r="AY217">
        <v>0.4506</v>
      </c>
      <c r="AZ217" s="1">
        <v>1143.1400000000001</v>
      </c>
      <c r="BA217">
        <v>8.2600000000000007E-2</v>
      </c>
      <c r="BB217" s="1">
        <v>1164.92</v>
      </c>
      <c r="BC217">
        <v>8.4099999999999994E-2</v>
      </c>
      <c r="BD217" s="1">
        <v>13847.77</v>
      </c>
      <c r="BE217" s="1">
        <v>3865.83</v>
      </c>
      <c r="BF217">
        <v>0.85209999999999997</v>
      </c>
      <c r="BG217">
        <v>0.57199999999999995</v>
      </c>
      <c r="BH217">
        <v>0.23380000000000001</v>
      </c>
      <c r="BI217">
        <v>0.14180000000000001</v>
      </c>
      <c r="BJ217">
        <v>3.1899999999999998E-2</v>
      </c>
      <c r="BK217">
        <v>2.0500000000000001E-2</v>
      </c>
    </row>
    <row r="218" spans="1:63" x14ac:dyDescent="0.25">
      <c r="A218" t="s">
        <v>219</v>
      </c>
      <c r="B218">
        <v>44099</v>
      </c>
      <c r="C218">
        <v>98.33</v>
      </c>
      <c r="D218">
        <v>21.98</v>
      </c>
      <c r="E218" s="1">
        <v>2161.4699999999998</v>
      </c>
      <c r="F218" s="1">
        <v>2046.03</v>
      </c>
      <c r="G218">
        <v>4.4999999999999997E-3</v>
      </c>
      <c r="H218">
        <v>3.7000000000000002E-3</v>
      </c>
      <c r="I218">
        <v>1.1599999999999999E-2</v>
      </c>
      <c r="J218">
        <v>1.1999999999999999E-3</v>
      </c>
      <c r="K218">
        <v>3.0800000000000001E-2</v>
      </c>
      <c r="L218">
        <v>0.91259999999999997</v>
      </c>
      <c r="M218">
        <v>3.5700000000000003E-2</v>
      </c>
      <c r="N218">
        <v>0.44190000000000002</v>
      </c>
      <c r="O218">
        <v>7.0000000000000001E-3</v>
      </c>
      <c r="P218">
        <v>0.159</v>
      </c>
      <c r="Q218" s="1">
        <v>60493.04</v>
      </c>
      <c r="R218">
        <v>0.17460000000000001</v>
      </c>
      <c r="S218">
        <v>0.21360000000000001</v>
      </c>
      <c r="T218">
        <v>0.61180000000000001</v>
      </c>
      <c r="U218">
        <v>14.67</v>
      </c>
      <c r="V218" s="1">
        <v>80934.820000000007</v>
      </c>
      <c r="W218">
        <v>142.44</v>
      </c>
      <c r="X218" s="1">
        <v>170253.16</v>
      </c>
      <c r="Y218">
        <v>0.73309999999999997</v>
      </c>
      <c r="Z218">
        <v>0.17230000000000001</v>
      </c>
      <c r="AA218">
        <v>9.4500000000000001E-2</v>
      </c>
      <c r="AB218">
        <v>0.26690000000000003</v>
      </c>
      <c r="AC218">
        <v>170.25</v>
      </c>
      <c r="AD218" s="1">
        <v>4680.92</v>
      </c>
      <c r="AE218">
        <v>511.58</v>
      </c>
      <c r="AF218" s="1">
        <v>149236.54</v>
      </c>
      <c r="AG218" t="s">
        <v>3</v>
      </c>
      <c r="AH218" s="1">
        <v>33031</v>
      </c>
      <c r="AI218" s="1">
        <v>53578.65</v>
      </c>
      <c r="AJ218">
        <v>39.83</v>
      </c>
      <c r="AK218">
        <v>25.02</v>
      </c>
      <c r="AL218">
        <v>28.79</v>
      </c>
      <c r="AM218">
        <v>3.85</v>
      </c>
      <c r="AN218" s="1">
        <v>1283.67</v>
      </c>
      <c r="AO218">
        <v>1.1316999999999999</v>
      </c>
      <c r="AP218" s="1">
        <v>1503.03</v>
      </c>
      <c r="AQ218" s="1">
        <v>2246.73</v>
      </c>
      <c r="AR218" s="1">
        <v>7377.5</v>
      </c>
      <c r="AS218">
        <v>754.76</v>
      </c>
      <c r="AT218">
        <v>379.78</v>
      </c>
      <c r="AU218" s="1">
        <v>12261.8</v>
      </c>
      <c r="AV218" s="1">
        <v>6589.04</v>
      </c>
      <c r="AW218">
        <v>0.46050000000000002</v>
      </c>
      <c r="AX218" s="1">
        <v>4981.59</v>
      </c>
      <c r="AY218">
        <v>0.34810000000000002</v>
      </c>
      <c r="AZ218" s="1">
        <v>1165.6500000000001</v>
      </c>
      <c r="BA218">
        <v>8.1500000000000003E-2</v>
      </c>
      <c r="BB218" s="1">
        <v>1573.11</v>
      </c>
      <c r="BC218">
        <v>0.1099</v>
      </c>
      <c r="BD218" s="1">
        <v>14309.39</v>
      </c>
      <c r="BE218" s="1">
        <v>5331.07</v>
      </c>
      <c r="BF218">
        <v>1.5422</v>
      </c>
      <c r="BG218">
        <v>0.55769999999999997</v>
      </c>
      <c r="BH218">
        <v>0.24909999999999999</v>
      </c>
      <c r="BI218">
        <v>0.14330000000000001</v>
      </c>
      <c r="BJ218">
        <v>3.32E-2</v>
      </c>
      <c r="BK218">
        <v>1.67E-2</v>
      </c>
    </row>
    <row r="219" spans="1:63" x14ac:dyDescent="0.25">
      <c r="A219" t="s">
        <v>220</v>
      </c>
      <c r="B219">
        <v>46979</v>
      </c>
      <c r="C219">
        <v>22.52</v>
      </c>
      <c r="D219">
        <v>257.18</v>
      </c>
      <c r="E219" s="1">
        <v>5792.57</v>
      </c>
      <c r="F219" s="1">
        <v>5165.0600000000004</v>
      </c>
      <c r="G219">
        <v>2.8400000000000002E-2</v>
      </c>
      <c r="H219">
        <v>2.0999999999999999E-3</v>
      </c>
      <c r="I219">
        <v>0.27950000000000003</v>
      </c>
      <c r="J219">
        <v>1.2999999999999999E-3</v>
      </c>
      <c r="K219">
        <v>0.11219999999999999</v>
      </c>
      <c r="L219">
        <v>0.4829</v>
      </c>
      <c r="M219">
        <v>9.35E-2</v>
      </c>
      <c r="N219">
        <v>0.6633</v>
      </c>
      <c r="O219">
        <v>6.5299999999999997E-2</v>
      </c>
      <c r="P219">
        <v>0.1673</v>
      </c>
      <c r="Q219" s="1">
        <v>66887.67</v>
      </c>
      <c r="R219">
        <v>0.21679999999999999</v>
      </c>
      <c r="S219">
        <v>0.2165</v>
      </c>
      <c r="T219">
        <v>0.56669999999999998</v>
      </c>
      <c r="U219">
        <v>36.57</v>
      </c>
      <c r="V219" s="1">
        <v>94815.55</v>
      </c>
      <c r="W219">
        <v>154.28</v>
      </c>
      <c r="X219" s="1">
        <v>143404.67000000001</v>
      </c>
      <c r="Y219">
        <v>0.68059999999999998</v>
      </c>
      <c r="Z219">
        <v>0.27050000000000002</v>
      </c>
      <c r="AA219">
        <v>4.8899999999999999E-2</v>
      </c>
      <c r="AB219">
        <v>0.31940000000000002</v>
      </c>
      <c r="AC219">
        <v>143.4</v>
      </c>
      <c r="AD219" s="1">
        <v>5502.97</v>
      </c>
      <c r="AE219">
        <v>568.73</v>
      </c>
      <c r="AF219" s="1">
        <v>120642.08</v>
      </c>
      <c r="AG219" t="s">
        <v>3</v>
      </c>
      <c r="AH219" s="1">
        <v>33021</v>
      </c>
      <c r="AI219" s="1">
        <v>51242.36</v>
      </c>
      <c r="AJ219">
        <v>63.02</v>
      </c>
      <c r="AK219">
        <v>36.76</v>
      </c>
      <c r="AL219">
        <v>43.54</v>
      </c>
      <c r="AM219">
        <v>5.03</v>
      </c>
      <c r="AN219">
        <v>863.05</v>
      </c>
      <c r="AO219">
        <v>0.98760000000000003</v>
      </c>
      <c r="AP219" s="1">
        <v>1542.47</v>
      </c>
      <c r="AQ219" s="1">
        <v>2125.29</v>
      </c>
      <c r="AR219" s="1">
        <v>7598.71</v>
      </c>
      <c r="AS219">
        <v>904.42</v>
      </c>
      <c r="AT219">
        <v>431.75</v>
      </c>
      <c r="AU219" s="1">
        <v>12602.65</v>
      </c>
      <c r="AV219" s="1">
        <v>6904.06</v>
      </c>
      <c r="AW219">
        <v>0.4657</v>
      </c>
      <c r="AX219" s="1">
        <v>5397.9</v>
      </c>
      <c r="AY219">
        <v>0.36409999999999998</v>
      </c>
      <c r="AZ219">
        <v>855.38</v>
      </c>
      <c r="BA219">
        <v>5.7700000000000001E-2</v>
      </c>
      <c r="BB219" s="1">
        <v>1668.78</v>
      </c>
      <c r="BC219">
        <v>0.11260000000000001</v>
      </c>
      <c r="BD219" s="1">
        <v>14826.12</v>
      </c>
      <c r="BE219" s="1">
        <v>4636.1099999999997</v>
      </c>
      <c r="BF219">
        <v>1.373</v>
      </c>
      <c r="BG219">
        <v>0.57899999999999996</v>
      </c>
      <c r="BH219">
        <v>0.21879999999999999</v>
      </c>
      <c r="BI219">
        <v>0.15759999999999999</v>
      </c>
      <c r="BJ219">
        <v>3.0700000000000002E-2</v>
      </c>
      <c r="BK219">
        <v>1.4E-2</v>
      </c>
    </row>
    <row r="220" spans="1:63" x14ac:dyDescent="0.25">
      <c r="A220" t="s">
        <v>221</v>
      </c>
      <c r="B220">
        <v>44107</v>
      </c>
      <c r="C220">
        <v>27.67</v>
      </c>
      <c r="D220">
        <v>313.02</v>
      </c>
      <c r="E220" s="1">
        <v>8660.34</v>
      </c>
      <c r="F220" s="1">
        <v>7313.48</v>
      </c>
      <c r="G220">
        <v>1.89E-2</v>
      </c>
      <c r="H220">
        <v>1.1999999999999999E-3</v>
      </c>
      <c r="I220">
        <v>0.24660000000000001</v>
      </c>
      <c r="J220">
        <v>1.4E-3</v>
      </c>
      <c r="K220">
        <v>0.1137</v>
      </c>
      <c r="L220">
        <v>0.51670000000000005</v>
      </c>
      <c r="M220">
        <v>0.10150000000000001</v>
      </c>
      <c r="N220">
        <v>0.7208</v>
      </c>
      <c r="O220">
        <v>5.4300000000000001E-2</v>
      </c>
      <c r="P220">
        <v>0.18190000000000001</v>
      </c>
      <c r="Q220" s="1">
        <v>68222.09</v>
      </c>
      <c r="R220">
        <v>0.21110000000000001</v>
      </c>
      <c r="S220">
        <v>0.20899999999999999</v>
      </c>
      <c r="T220">
        <v>0.57989999999999997</v>
      </c>
      <c r="U220">
        <v>58.57</v>
      </c>
      <c r="V220" s="1">
        <v>92956.27</v>
      </c>
      <c r="W220">
        <v>145.93</v>
      </c>
      <c r="X220" s="1">
        <v>117223.5</v>
      </c>
      <c r="Y220">
        <v>0.69130000000000003</v>
      </c>
      <c r="Z220">
        <v>0.2535</v>
      </c>
      <c r="AA220">
        <v>5.5199999999999999E-2</v>
      </c>
      <c r="AB220">
        <v>0.30869999999999997</v>
      </c>
      <c r="AC220">
        <v>117.22</v>
      </c>
      <c r="AD220" s="1">
        <v>4768.88</v>
      </c>
      <c r="AE220">
        <v>532.88</v>
      </c>
      <c r="AF220" s="1">
        <v>99711.33</v>
      </c>
      <c r="AG220" t="s">
        <v>3</v>
      </c>
      <c r="AH220" s="1">
        <v>30717</v>
      </c>
      <c r="AI220" s="1">
        <v>46448.639999999999</v>
      </c>
      <c r="AJ220">
        <v>60.67</v>
      </c>
      <c r="AK220">
        <v>38.28</v>
      </c>
      <c r="AL220">
        <v>44.71</v>
      </c>
      <c r="AM220">
        <v>4.8</v>
      </c>
      <c r="AN220">
        <v>858.84</v>
      </c>
      <c r="AO220">
        <v>1.0647</v>
      </c>
      <c r="AP220" s="1">
        <v>1807.97</v>
      </c>
      <c r="AQ220" s="1">
        <v>2101.2800000000002</v>
      </c>
      <c r="AR220" s="1">
        <v>8160.18</v>
      </c>
      <c r="AS220">
        <v>996.09</v>
      </c>
      <c r="AT220">
        <v>502.29</v>
      </c>
      <c r="AU220" s="1">
        <v>13567.82</v>
      </c>
      <c r="AV220" s="1">
        <v>8865.7900000000009</v>
      </c>
      <c r="AW220">
        <v>0.53310000000000002</v>
      </c>
      <c r="AX220" s="1">
        <v>5063.2</v>
      </c>
      <c r="AY220">
        <v>0.30449999999999999</v>
      </c>
      <c r="AZ220">
        <v>736.02</v>
      </c>
      <c r="BA220">
        <v>4.4299999999999999E-2</v>
      </c>
      <c r="BB220" s="1">
        <v>1964.14</v>
      </c>
      <c r="BC220">
        <v>0.1181</v>
      </c>
      <c r="BD220" s="1">
        <v>16629.14</v>
      </c>
      <c r="BE220" s="1">
        <v>5554.33</v>
      </c>
      <c r="BF220">
        <v>2.052</v>
      </c>
      <c r="BG220">
        <v>0.59189999999999998</v>
      </c>
      <c r="BH220">
        <v>0.23080000000000001</v>
      </c>
      <c r="BI220">
        <v>0.13200000000000001</v>
      </c>
      <c r="BJ220">
        <v>3.2000000000000001E-2</v>
      </c>
      <c r="BK220">
        <v>1.32E-2</v>
      </c>
    </row>
    <row r="221" spans="1:63" x14ac:dyDescent="0.25">
      <c r="A221" t="s">
        <v>222</v>
      </c>
      <c r="B221">
        <v>46953</v>
      </c>
      <c r="C221">
        <v>31.29</v>
      </c>
      <c r="D221">
        <v>95.53</v>
      </c>
      <c r="E221" s="1">
        <v>2988.82</v>
      </c>
      <c r="F221" s="1">
        <v>2737.48</v>
      </c>
      <c r="G221">
        <v>8.6999999999999994E-3</v>
      </c>
      <c r="H221">
        <v>5.9999999999999995E-4</v>
      </c>
      <c r="I221">
        <v>8.72E-2</v>
      </c>
      <c r="J221">
        <v>1.2999999999999999E-3</v>
      </c>
      <c r="K221">
        <v>8.1000000000000003E-2</v>
      </c>
      <c r="L221">
        <v>0.73450000000000004</v>
      </c>
      <c r="M221">
        <v>8.6699999999999999E-2</v>
      </c>
      <c r="N221">
        <v>0.55869999999999997</v>
      </c>
      <c r="O221">
        <v>2.35E-2</v>
      </c>
      <c r="P221">
        <v>0.1653</v>
      </c>
      <c r="Q221" s="1">
        <v>65013.120000000003</v>
      </c>
      <c r="R221">
        <v>0.16500000000000001</v>
      </c>
      <c r="S221">
        <v>0.18809999999999999</v>
      </c>
      <c r="T221">
        <v>0.64690000000000003</v>
      </c>
      <c r="U221">
        <v>19.760000000000002</v>
      </c>
      <c r="V221" s="1">
        <v>87146.42</v>
      </c>
      <c r="W221">
        <v>147.53</v>
      </c>
      <c r="X221" s="1">
        <v>132765.73000000001</v>
      </c>
      <c r="Y221">
        <v>0.69750000000000001</v>
      </c>
      <c r="Z221">
        <v>0.23749999999999999</v>
      </c>
      <c r="AA221">
        <v>6.5000000000000002E-2</v>
      </c>
      <c r="AB221">
        <v>0.30249999999999999</v>
      </c>
      <c r="AC221">
        <v>132.77000000000001</v>
      </c>
      <c r="AD221" s="1">
        <v>4708.91</v>
      </c>
      <c r="AE221">
        <v>525.69000000000005</v>
      </c>
      <c r="AF221" s="1">
        <v>116925.22</v>
      </c>
      <c r="AG221" t="s">
        <v>3</v>
      </c>
      <c r="AH221" s="1">
        <v>32320</v>
      </c>
      <c r="AI221" s="1">
        <v>47774.78</v>
      </c>
      <c r="AJ221">
        <v>54.31</v>
      </c>
      <c r="AK221">
        <v>31.97</v>
      </c>
      <c r="AL221">
        <v>38.83</v>
      </c>
      <c r="AM221">
        <v>4.54</v>
      </c>
      <c r="AN221">
        <v>985.97</v>
      </c>
      <c r="AO221">
        <v>0.96230000000000004</v>
      </c>
      <c r="AP221" s="1">
        <v>1554.33</v>
      </c>
      <c r="AQ221" s="1">
        <v>2069.79</v>
      </c>
      <c r="AR221" s="1">
        <v>7871.73</v>
      </c>
      <c r="AS221">
        <v>830.92</v>
      </c>
      <c r="AT221">
        <v>416.86</v>
      </c>
      <c r="AU221" s="1">
        <v>12743.63</v>
      </c>
      <c r="AV221" s="1">
        <v>7565.85</v>
      </c>
      <c r="AW221">
        <v>0.50760000000000005</v>
      </c>
      <c r="AX221" s="1">
        <v>4567.1000000000004</v>
      </c>
      <c r="AY221">
        <v>0.30640000000000001</v>
      </c>
      <c r="AZ221" s="1">
        <v>1074.82</v>
      </c>
      <c r="BA221">
        <v>7.2099999999999997E-2</v>
      </c>
      <c r="BB221" s="1">
        <v>1697.86</v>
      </c>
      <c r="BC221">
        <v>0.1139</v>
      </c>
      <c r="BD221" s="1">
        <v>14905.63</v>
      </c>
      <c r="BE221" s="1">
        <v>5498.06</v>
      </c>
      <c r="BF221">
        <v>1.8505</v>
      </c>
      <c r="BG221">
        <v>0.56579999999999997</v>
      </c>
      <c r="BH221">
        <v>0.24490000000000001</v>
      </c>
      <c r="BI221">
        <v>0.1452</v>
      </c>
      <c r="BJ221">
        <v>2.6800000000000001E-2</v>
      </c>
      <c r="BK221">
        <v>1.7299999999999999E-2</v>
      </c>
    </row>
    <row r="222" spans="1:63" x14ac:dyDescent="0.25">
      <c r="A222" t="s">
        <v>223</v>
      </c>
      <c r="B222">
        <v>47498</v>
      </c>
      <c r="C222">
        <v>92.48</v>
      </c>
      <c r="D222">
        <v>6.82</v>
      </c>
      <c r="E222">
        <v>630.29</v>
      </c>
      <c r="F222">
        <v>638.61</v>
      </c>
      <c r="G222">
        <v>1E-3</v>
      </c>
      <c r="H222">
        <v>1E-4</v>
      </c>
      <c r="I222">
        <v>2.8E-3</v>
      </c>
      <c r="J222">
        <v>6.9999999999999999E-4</v>
      </c>
      <c r="K222">
        <v>1.01E-2</v>
      </c>
      <c r="L222">
        <v>0.97199999999999998</v>
      </c>
      <c r="M222">
        <v>1.3299999999999999E-2</v>
      </c>
      <c r="N222">
        <v>0.35930000000000001</v>
      </c>
      <c r="O222">
        <v>1E-3</v>
      </c>
      <c r="P222">
        <v>0.15060000000000001</v>
      </c>
      <c r="Q222" s="1">
        <v>55580.81</v>
      </c>
      <c r="R222">
        <v>0.19520000000000001</v>
      </c>
      <c r="S222">
        <v>0.20499999999999999</v>
      </c>
      <c r="T222">
        <v>0.59970000000000001</v>
      </c>
      <c r="U222">
        <v>6.62</v>
      </c>
      <c r="V222" s="1">
        <v>75578</v>
      </c>
      <c r="W222">
        <v>90.89</v>
      </c>
      <c r="X222" s="1">
        <v>270790.39</v>
      </c>
      <c r="Y222">
        <v>0.52280000000000004</v>
      </c>
      <c r="Z222">
        <v>8.5999999999999993E-2</v>
      </c>
      <c r="AA222">
        <v>0.39129999999999998</v>
      </c>
      <c r="AB222">
        <v>0.47720000000000001</v>
      </c>
      <c r="AC222">
        <v>270.79000000000002</v>
      </c>
      <c r="AD222" s="1">
        <v>8053.54</v>
      </c>
      <c r="AE222">
        <v>500.59</v>
      </c>
      <c r="AF222" s="1">
        <v>195071.33</v>
      </c>
      <c r="AG222" t="s">
        <v>3</v>
      </c>
      <c r="AH222" s="1">
        <v>35590</v>
      </c>
      <c r="AI222" s="1">
        <v>56049.02</v>
      </c>
      <c r="AJ222">
        <v>35.71</v>
      </c>
      <c r="AK222">
        <v>24.46</v>
      </c>
      <c r="AL222">
        <v>26.47</v>
      </c>
      <c r="AM222">
        <v>4.59</v>
      </c>
      <c r="AN222" s="1">
        <v>1993.5</v>
      </c>
      <c r="AO222">
        <v>1.2838000000000001</v>
      </c>
      <c r="AP222" s="1">
        <v>2095.7199999999998</v>
      </c>
      <c r="AQ222" s="1">
        <v>2914.18</v>
      </c>
      <c r="AR222" s="1">
        <v>7854.86</v>
      </c>
      <c r="AS222">
        <v>739.29</v>
      </c>
      <c r="AT222">
        <v>521.9</v>
      </c>
      <c r="AU222" s="1">
        <v>14125.95</v>
      </c>
      <c r="AV222" s="1">
        <v>7764.94</v>
      </c>
      <c r="AW222">
        <v>0.4264</v>
      </c>
      <c r="AX222" s="1">
        <v>7094.88</v>
      </c>
      <c r="AY222">
        <v>0.3896</v>
      </c>
      <c r="AZ222" s="1">
        <v>1933.66</v>
      </c>
      <c r="BA222">
        <v>0.1062</v>
      </c>
      <c r="BB222" s="1">
        <v>1418.19</v>
      </c>
      <c r="BC222">
        <v>7.7899999999999997E-2</v>
      </c>
      <c r="BD222" s="1">
        <v>18211.669999999998</v>
      </c>
      <c r="BE222" s="1">
        <v>7191.64</v>
      </c>
      <c r="BF222">
        <v>2.0750000000000002</v>
      </c>
      <c r="BG222">
        <v>0.52529999999999999</v>
      </c>
      <c r="BH222">
        <v>0.24729999999999999</v>
      </c>
      <c r="BI222">
        <v>0.1565</v>
      </c>
      <c r="BJ222">
        <v>3.8800000000000001E-2</v>
      </c>
      <c r="BK222">
        <v>3.2000000000000001E-2</v>
      </c>
    </row>
    <row r="223" spans="1:63" x14ac:dyDescent="0.25">
      <c r="A223" t="s">
        <v>224</v>
      </c>
      <c r="B223">
        <v>49791</v>
      </c>
      <c r="C223">
        <v>96.1</v>
      </c>
      <c r="D223">
        <v>8.4600000000000009</v>
      </c>
      <c r="E223">
        <v>813.37</v>
      </c>
      <c r="F223">
        <v>805.11</v>
      </c>
      <c r="G223">
        <v>1.8E-3</v>
      </c>
      <c r="H223">
        <v>1.6999999999999999E-3</v>
      </c>
      <c r="I223">
        <v>6.4000000000000003E-3</v>
      </c>
      <c r="J223">
        <v>1.1999999999999999E-3</v>
      </c>
      <c r="K223">
        <v>3.4500000000000003E-2</v>
      </c>
      <c r="L223">
        <v>0.92920000000000003</v>
      </c>
      <c r="M223">
        <v>2.52E-2</v>
      </c>
      <c r="N223">
        <v>0.31259999999999999</v>
      </c>
      <c r="O223">
        <v>2.7000000000000001E-3</v>
      </c>
      <c r="P223">
        <v>0.1489</v>
      </c>
      <c r="Q223" s="1">
        <v>57666.94</v>
      </c>
      <c r="R223">
        <v>0.20430000000000001</v>
      </c>
      <c r="S223">
        <v>0.1973</v>
      </c>
      <c r="T223">
        <v>0.59830000000000005</v>
      </c>
      <c r="U223">
        <v>9.1</v>
      </c>
      <c r="V223" s="1">
        <v>66752.52</v>
      </c>
      <c r="W223">
        <v>86.02</v>
      </c>
      <c r="X223" s="1">
        <v>185610.19</v>
      </c>
      <c r="Y223">
        <v>0.82379999999999998</v>
      </c>
      <c r="Z223">
        <v>4.9500000000000002E-2</v>
      </c>
      <c r="AA223">
        <v>0.12670000000000001</v>
      </c>
      <c r="AB223">
        <v>0.1762</v>
      </c>
      <c r="AC223">
        <v>185.61</v>
      </c>
      <c r="AD223" s="1">
        <v>5075.91</v>
      </c>
      <c r="AE223">
        <v>563.49</v>
      </c>
      <c r="AF223" s="1">
        <v>172527.32</v>
      </c>
      <c r="AG223" t="s">
        <v>3</v>
      </c>
      <c r="AH223" s="1">
        <v>37152</v>
      </c>
      <c r="AI223" s="1">
        <v>57164.11</v>
      </c>
      <c r="AJ223">
        <v>38.07</v>
      </c>
      <c r="AK223">
        <v>25.37</v>
      </c>
      <c r="AL223">
        <v>29.35</v>
      </c>
      <c r="AM223">
        <v>4.3499999999999996</v>
      </c>
      <c r="AN223" s="1">
        <v>1759.68</v>
      </c>
      <c r="AO223">
        <v>1.3903000000000001</v>
      </c>
      <c r="AP223" s="1">
        <v>1780.32</v>
      </c>
      <c r="AQ223" s="1">
        <v>2470.84</v>
      </c>
      <c r="AR223" s="1">
        <v>7438.12</v>
      </c>
      <c r="AS223">
        <v>716.76</v>
      </c>
      <c r="AT223">
        <v>377.25</v>
      </c>
      <c r="AU223" s="1">
        <v>12783.3</v>
      </c>
      <c r="AV223" s="1">
        <v>7054.59</v>
      </c>
      <c r="AW223">
        <v>0.45169999999999999</v>
      </c>
      <c r="AX223" s="1">
        <v>5542.91</v>
      </c>
      <c r="AY223">
        <v>0.35489999999999999</v>
      </c>
      <c r="AZ223" s="1">
        <v>1750.85</v>
      </c>
      <c r="BA223">
        <v>0.11210000000000001</v>
      </c>
      <c r="BB223" s="1">
        <v>1268.71</v>
      </c>
      <c r="BC223">
        <v>8.1199999999999994E-2</v>
      </c>
      <c r="BD223" s="1">
        <v>15617.06</v>
      </c>
      <c r="BE223" s="1">
        <v>5852.88</v>
      </c>
      <c r="BF223">
        <v>1.6819</v>
      </c>
      <c r="BG223">
        <v>0.53120000000000001</v>
      </c>
      <c r="BH223">
        <v>0.23860000000000001</v>
      </c>
      <c r="BI223">
        <v>0.1676</v>
      </c>
      <c r="BJ223">
        <v>3.6299999999999999E-2</v>
      </c>
      <c r="BK223">
        <v>2.63E-2</v>
      </c>
    </row>
    <row r="224" spans="1:63" x14ac:dyDescent="0.25">
      <c r="A224" t="s">
        <v>225</v>
      </c>
      <c r="B224">
        <v>45245</v>
      </c>
      <c r="C224">
        <v>207.33</v>
      </c>
      <c r="D224">
        <v>7.29</v>
      </c>
      <c r="E224" s="1">
        <v>1510.49</v>
      </c>
      <c r="F224" s="1">
        <v>1386.1</v>
      </c>
      <c r="G224">
        <v>1.8E-3</v>
      </c>
      <c r="H224">
        <v>5.0000000000000001E-4</v>
      </c>
      <c r="I224">
        <v>6.4000000000000003E-3</v>
      </c>
      <c r="J224">
        <v>1E-3</v>
      </c>
      <c r="K224">
        <v>2.24E-2</v>
      </c>
      <c r="L224">
        <v>0.93769999999999998</v>
      </c>
      <c r="M224">
        <v>3.0200000000000001E-2</v>
      </c>
      <c r="N224">
        <v>0.49890000000000001</v>
      </c>
      <c r="O224">
        <v>3.8E-3</v>
      </c>
      <c r="P224">
        <v>0.16389999999999999</v>
      </c>
      <c r="Q224" s="1">
        <v>57596.67</v>
      </c>
      <c r="R224">
        <v>0.1764</v>
      </c>
      <c r="S224">
        <v>0.22739999999999999</v>
      </c>
      <c r="T224">
        <v>0.59619999999999995</v>
      </c>
      <c r="U224">
        <v>13.24</v>
      </c>
      <c r="V224" s="1">
        <v>71644.75</v>
      </c>
      <c r="W224">
        <v>109.34</v>
      </c>
      <c r="X224" s="1">
        <v>227532.24</v>
      </c>
      <c r="Y224">
        <v>0.59609999999999996</v>
      </c>
      <c r="Z224">
        <v>0.12570000000000001</v>
      </c>
      <c r="AA224">
        <v>0.2782</v>
      </c>
      <c r="AB224">
        <v>0.40389999999999998</v>
      </c>
      <c r="AC224">
        <v>227.53</v>
      </c>
      <c r="AD224" s="1">
        <v>6100.44</v>
      </c>
      <c r="AE224">
        <v>462.34</v>
      </c>
      <c r="AF224" s="1">
        <v>191820.53</v>
      </c>
      <c r="AG224" t="s">
        <v>3</v>
      </c>
      <c r="AH224" s="1">
        <v>33684</v>
      </c>
      <c r="AI224" s="1">
        <v>51985.33</v>
      </c>
      <c r="AJ224">
        <v>33.659999999999997</v>
      </c>
      <c r="AK224">
        <v>23.77</v>
      </c>
      <c r="AL224">
        <v>27.23</v>
      </c>
      <c r="AM224">
        <v>4.1900000000000004</v>
      </c>
      <c r="AN224" s="1">
        <v>1155.47</v>
      </c>
      <c r="AO224">
        <v>1.1322000000000001</v>
      </c>
      <c r="AP224" s="1">
        <v>1698.56</v>
      </c>
      <c r="AQ224" s="1">
        <v>2723.11</v>
      </c>
      <c r="AR224" s="1">
        <v>7555.64</v>
      </c>
      <c r="AS224">
        <v>761.39</v>
      </c>
      <c r="AT224">
        <v>361.52</v>
      </c>
      <c r="AU224" s="1">
        <v>13100.22</v>
      </c>
      <c r="AV224" s="1">
        <v>7697.23</v>
      </c>
      <c r="AW224">
        <v>0.46949999999999997</v>
      </c>
      <c r="AX224" s="1">
        <v>5896.31</v>
      </c>
      <c r="AY224">
        <v>0.35970000000000002</v>
      </c>
      <c r="AZ224" s="1">
        <v>1178.8900000000001</v>
      </c>
      <c r="BA224">
        <v>7.1900000000000006E-2</v>
      </c>
      <c r="BB224" s="1">
        <v>1622.08</v>
      </c>
      <c r="BC224">
        <v>9.8900000000000002E-2</v>
      </c>
      <c r="BD224" s="1">
        <v>16394.509999999998</v>
      </c>
      <c r="BE224" s="1">
        <v>6090.67</v>
      </c>
      <c r="BF224">
        <v>1.9379</v>
      </c>
      <c r="BG224">
        <v>0.54790000000000005</v>
      </c>
      <c r="BH224">
        <v>0.26379999999999998</v>
      </c>
      <c r="BI224">
        <v>0.12720000000000001</v>
      </c>
      <c r="BJ224">
        <v>4.2500000000000003E-2</v>
      </c>
      <c r="BK224">
        <v>1.8599999999999998E-2</v>
      </c>
    </row>
    <row r="225" spans="1:63" x14ac:dyDescent="0.25">
      <c r="A225" t="s">
        <v>226</v>
      </c>
      <c r="B225">
        <v>44115</v>
      </c>
      <c r="C225">
        <v>23.33</v>
      </c>
      <c r="D225">
        <v>83.56</v>
      </c>
      <c r="E225" s="1">
        <v>1949.81</v>
      </c>
      <c r="F225" s="1">
        <v>1892.87</v>
      </c>
      <c r="G225">
        <v>1.0800000000000001E-2</v>
      </c>
      <c r="H225">
        <v>4.0000000000000002E-4</v>
      </c>
      <c r="I225">
        <v>2.7799999999999998E-2</v>
      </c>
      <c r="J225">
        <v>8.9999999999999998E-4</v>
      </c>
      <c r="K225">
        <v>4.8599999999999997E-2</v>
      </c>
      <c r="L225">
        <v>0.85850000000000004</v>
      </c>
      <c r="M225">
        <v>5.2999999999999999E-2</v>
      </c>
      <c r="N225">
        <v>0.41210000000000002</v>
      </c>
      <c r="O225">
        <v>1.3299999999999999E-2</v>
      </c>
      <c r="P225">
        <v>0.15479999999999999</v>
      </c>
      <c r="Q225" s="1">
        <v>64813.61</v>
      </c>
      <c r="R225">
        <v>0.15579999999999999</v>
      </c>
      <c r="S225">
        <v>0.18490000000000001</v>
      </c>
      <c r="T225">
        <v>0.6593</v>
      </c>
      <c r="U225">
        <v>13.48</v>
      </c>
      <c r="V225" s="1">
        <v>86633.49</v>
      </c>
      <c r="W225">
        <v>140.41999999999999</v>
      </c>
      <c r="X225" s="1">
        <v>185306.62</v>
      </c>
      <c r="Y225">
        <v>0.69159999999999999</v>
      </c>
      <c r="Z225">
        <v>0.24429999999999999</v>
      </c>
      <c r="AA225">
        <v>6.4100000000000004E-2</v>
      </c>
      <c r="AB225">
        <v>0.30840000000000001</v>
      </c>
      <c r="AC225">
        <v>185.31</v>
      </c>
      <c r="AD225" s="1">
        <v>7198.37</v>
      </c>
      <c r="AE225">
        <v>681.87</v>
      </c>
      <c r="AF225" s="1">
        <v>156590.35999999999</v>
      </c>
      <c r="AG225" t="s">
        <v>3</v>
      </c>
      <c r="AH225" s="1">
        <v>35259</v>
      </c>
      <c r="AI225" s="1">
        <v>57119.97</v>
      </c>
      <c r="AJ225">
        <v>59.38</v>
      </c>
      <c r="AK225">
        <v>34.19</v>
      </c>
      <c r="AL225">
        <v>43.52</v>
      </c>
      <c r="AM225">
        <v>4.71</v>
      </c>
      <c r="AN225" s="1">
        <v>1187.6199999999999</v>
      </c>
      <c r="AO225">
        <v>0.97929999999999995</v>
      </c>
      <c r="AP225" s="1">
        <v>1652.62</v>
      </c>
      <c r="AQ225" s="1">
        <v>1971.97</v>
      </c>
      <c r="AR225" s="1">
        <v>7135.22</v>
      </c>
      <c r="AS225">
        <v>724.28</v>
      </c>
      <c r="AT225">
        <v>386.93</v>
      </c>
      <c r="AU225" s="1">
        <v>11871.01</v>
      </c>
      <c r="AV225" s="1">
        <v>5265.11</v>
      </c>
      <c r="AW225">
        <v>0.37090000000000001</v>
      </c>
      <c r="AX225" s="1">
        <v>6325.48</v>
      </c>
      <c r="AY225">
        <v>0.4456</v>
      </c>
      <c r="AZ225" s="1">
        <v>1421.3</v>
      </c>
      <c r="BA225">
        <v>0.10009999999999999</v>
      </c>
      <c r="BB225" s="1">
        <v>1182.74</v>
      </c>
      <c r="BC225">
        <v>8.3299999999999999E-2</v>
      </c>
      <c r="BD225" s="1">
        <v>14194.63</v>
      </c>
      <c r="BE225" s="1">
        <v>4014.34</v>
      </c>
      <c r="BF225">
        <v>0.93179999999999996</v>
      </c>
      <c r="BG225">
        <v>0.55589999999999995</v>
      </c>
      <c r="BH225">
        <v>0.2344</v>
      </c>
      <c r="BI225">
        <v>0.16139999999999999</v>
      </c>
      <c r="BJ225">
        <v>2.87E-2</v>
      </c>
      <c r="BK225">
        <v>1.9599999999999999E-2</v>
      </c>
    </row>
    <row r="226" spans="1:63" x14ac:dyDescent="0.25">
      <c r="A226" t="s">
        <v>227</v>
      </c>
      <c r="B226">
        <v>45419</v>
      </c>
      <c r="C226">
        <v>68.86</v>
      </c>
      <c r="D226">
        <v>16.07</v>
      </c>
      <c r="E226" s="1">
        <v>1106.75</v>
      </c>
      <c r="F226" s="1">
        <v>1026.3900000000001</v>
      </c>
      <c r="G226">
        <v>5.1000000000000004E-3</v>
      </c>
      <c r="H226">
        <v>1E-3</v>
      </c>
      <c r="I226">
        <v>1.0699999999999999E-2</v>
      </c>
      <c r="J226">
        <v>8.9999999999999998E-4</v>
      </c>
      <c r="K226">
        <v>5.28E-2</v>
      </c>
      <c r="L226">
        <v>0.89639999999999997</v>
      </c>
      <c r="M226">
        <v>3.3000000000000002E-2</v>
      </c>
      <c r="N226">
        <v>0.34420000000000001</v>
      </c>
      <c r="O226">
        <v>8.8999999999999999E-3</v>
      </c>
      <c r="P226">
        <v>0.1396</v>
      </c>
      <c r="Q226" s="1">
        <v>59001.17</v>
      </c>
      <c r="R226">
        <v>0.14749999999999999</v>
      </c>
      <c r="S226">
        <v>0.2288</v>
      </c>
      <c r="T226">
        <v>0.62370000000000003</v>
      </c>
      <c r="U226">
        <v>8.7100000000000009</v>
      </c>
      <c r="V226" s="1">
        <v>73897.490000000005</v>
      </c>
      <c r="W226">
        <v>122.36</v>
      </c>
      <c r="X226" s="1">
        <v>196527.06</v>
      </c>
      <c r="Y226">
        <v>0.76259999999999994</v>
      </c>
      <c r="Z226">
        <v>0.1515</v>
      </c>
      <c r="AA226">
        <v>8.5900000000000004E-2</v>
      </c>
      <c r="AB226">
        <v>0.2374</v>
      </c>
      <c r="AC226">
        <v>196.53</v>
      </c>
      <c r="AD226" s="1">
        <v>5434.47</v>
      </c>
      <c r="AE226">
        <v>574.6</v>
      </c>
      <c r="AF226" s="1">
        <v>170502.42</v>
      </c>
      <c r="AG226" t="s">
        <v>3</v>
      </c>
      <c r="AH226" s="1">
        <v>35537</v>
      </c>
      <c r="AI226" s="1">
        <v>56667.32</v>
      </c>
      <c r="AJ226">
        <v>43.48</v>
      </c>
      <c r="AK226">
        <v>24.56</v>
      </c>
      <c r="AL226">
        <v>29.94</v>
      </c>
      <c r="AM226">
        <v>4.3499999999999996</v>
      </c>
      <c r="AN226" s="1">
        <v>1620.43</v>
      </c>
      <c r="AO226">
        <v>1.1857</v>
      </c>
      <c r="AP226" s="1">
        <v>1685.52</v>
      </c>
      <c r="AQ226" s="1">
        <v>2182.87</v>
      </c>
      <c r="AR226" s="1">
        <v>7267.17</v>
      </c>
      <c r="AS226">
        <v>788.77</v>
      </c>
      <c r="AT226">
        <v>407.02</v>
      </c>
      <c r="AU226" s="1">
        <v>12331.35</v>
      </c>
      <c r="AV226" s="1">
        <v>6377.73</v>
      </c>
      <c r="AW226">
        <v>0.42530000000000001</v>
      </c>
      <c r="AX226" s="1">
        <v>5871.93</v>
      </c>
      <c r="AY226">
        <v>0.3916</v>
      </c>
      <c r="AZ226" s="1">
        <v>1397.33</v>
      </c>
      <c r="BA226">
        <v>9.3200000000000005E-2</v>
      </c>
      <c r="BB226" s="1">
        <v>1348.28</v>
      </c>
      <c r="BC226">
        <v>8.9899999999999994E-2</v>
      </c>
      <c r="BD226" s="1">
        <v>14995.26</v>
      </c>
      <c r="BE226" s="1">
        <v>4673.09</v>
      </c>
      <c r="BF226">
        <v>1.1989000000000001</v>
      </c>
      <c r="BG226">
        <v>0.54649999999999999</v>
      </c>
      <c r="BH226">
        <v>0.23200000000000001</v>
      </c>
      <c r="BI226">
        <v>0.16889999999999999</v>
      </c>
      <c r="BJ226">
        <v>3.1300000000000001E-2</v>
      </c>
      <c r="BK226">
        <v>2.1299999999999999E-2</v>
      </c>
    </row>
    <row r="227" spans="1:63" x14ac:dyDescent="0.25">
      <c r="A227" t="s">
        <v>228</v>
      </c>
      <c r="B227">
        <v>48496</v>
      </c>
      <c r="C227">
        <v>75.430000000000007</v>
      </c>
      <c r="D227">
        <v>35.799999999999997</v>
      </c>
      <c r="E227" s="1">
        <v>2700.01</v>
      </c>
      <c r="F227" s="1">
        <v>2557.64</v>
      </c>
      <c r="G227">
        <v>2.0899999999999998E-2</v>
      </c>
      <c r="H227">
        <v>5.0000000000000001E-4</v>
      </c>
      <c r="I227">
        <v>1.77E-2</v>
      </c>
      <c r="J227">
        <v>1.1999999999999999E-3</v>
      </c>
      <c r="K227">
        <v>3.0800000000000001E-2</v>
      </c>
      <c r="L227">
        <v>0.89400000000000002</v>
      </c>
      <c r="M227">
        <v>3.49E-2</v>
      </c>
      <c r="N227">
        <v>0.13120000000000001</v>
      </c>
      <c r="O227">
        <v>1.3299999999999999E-2</v>
      </c>
      <c r="P227">
        <v>0.1138</v>
      </c>
      <c r="Q227" s="1">
        <v>70135.38</v>
      </c>
      <c r="R227">
        <v>0.15629999999999999</v>
      </c>
      <c r="S227">
        <v>0.18160000000000001</v>
      </c>
      <c r="T227">
        <v>0.66210000000000002</v>
      </c>
      <c r="U227">
        <v>15.57</v>
      </c>
      <c r="V227" s="1">
        <v>94541.73</v>
      </c>
      <c r="W227">
        <v>169.09</v>
      </c>
      <c r="X227" s="1">
        <v>264153.11</v>
      </c>
      <c r="Y227">
        <v>0.8458</v>
      </c>
      <c r="Z227">
        <v>9.7600000000000006E-2</v>
      </c>
      <c r="AA227">
        <v>5.6599999999999998E-2</v>
      </c>
      <c r="AB227">
        <v>0.1542</v>
      </c>
      <c r="AC227">
        <v>264.14999999999998</v>
      </c>
      <c r="AD227" s="1">
        <v>8601.2800000000007</v>
      </c>
      <c r="AE227">
        <v>923.09</v>
      </c>
      <c r="AF227" s="1">
        <v>248302.89</v>
      </c>
      <c r="AG227" t="s">
        <v>3</v>
      </c>
      <c r="AH227" s="1">
        <v>50079</v>
      </c>
      <c r="AI227" s="1">
        <v>104026</v>
      </c>
      <c r="AJ227">
        <v>57.66</v>
      </c>
      <c r="AK227">
        <v>30.24</v>
      </c>
      <c r="AL227">
        <v>35.51</v>
      </c>
      <c r="AM227">
        <v>4.29</v>
      </c>
      <c r="AN227" s="1">
        <v>2208.3000000000002</v>
      </c>
      <c r="AO227">
        <v>0.79630000000000001</v>
      </c>
      <c r="AP227" s="1">
        <v>1556.27</v>
      </c>
      <c r="AQ227" s="1">
        <v>2200.38</v>
      </c>
      <c r="AR227" s="1">
        <v>7257.56</v>
      </c>
      <c r="AS227">
        <v>760.57</v>
      </c>
      <c r="AT227">
        <v>404.23</v>
      </c>
      <c r="AU227" s="1">
        <v>12179</v>
      </c>
      <c r="AV227" s="1">
        <v>3485.98</v>
      </c>
      <c r="AW227">
        <v>0.25779999999999997</v>
      </c>
      <c r="AX227" s="1">
        <v>8357.15</v>
      </c>
      <c r="AY227">
        <v>0.61809999999999998</v>
      </c>
      <c r="AZ227">
        <v>952.88</v>
      </c>
      <c r="BA227">
        <v>7.0499999999999993E-2</v>
      </c>
      <c r="BB227">
        <v>723.95</v>
      </c>
      <c r="BC227">
        <v>5.3499999999999999E-2</v>
      </c>
      <c r="BD227" s="1">
        <v>13519.96</v>
      </c>
      <c r="BE227" s="1">
        <v>2040.93</v>
      </c>
      <c r="BF227">
        <v>0.23649999999999999</v>
      </c>
      <c r="BG227">
        <v>0.58530000000000004</v>
      </c>
      <c r="BH227">
        <v>0.2392</v>
      </c>
      <c r="BI227">
        <v>0.12859999999999999</v>
      </c>
      <c r="BJ227">
        <v>3.0700000000000002E-2</v>
      </c>
      <c r="BK227">
        <v>1.61E-2</v>
      </c>
    </row>
    <row r="228" spans="1:63" x14ac:dyDescent="0.25">
      <c r="A228" t="s">
        <v>229</v>
      </c>
      <c r="B228">
        <v>48801</v>
      </c>
      <c r="C228">
        <v>116.95</v>
      </c>
      <c r="D228">
        <v>12.84</v>
      </c>
      <c r="E228" s="1">
        <v>1502.24</v>
      </c>
      <c r="F228" s="1">
        <v>1460.06</v>
      </c>
      <c r="G228">
        <v>2.0999999999999999E-3</v>
      </c>
      <c r="H228">
        <v>5.0000000000000001E-4</v>
      </c>
      <c r="I228">
        <v>4.8999999999999998E-3</v>
      </c>
      <c r="J228">
        <v>8.0000000000000004E-4</v>
      </c>
      <c r="K228">
        <v>1.44E-2</v>
      </c>
      <c r="L228">
        <v>0.95489999999999997</v>
      </c>
      <c r="M228">
        <v>2.24E-2</v>
      </c>
      <c r="N228">
        <v>0.3236</v>
      </c>
      <c r="O228">
        <v>1.2999999999999999E-3</v>
      </c>
      <c r="P228">
        <v>0.1457</v>
      </c>
      <c r="Q228" s="1">
        <v>58899.95</v>
      </c>
      <c r="R228">
        <v>0.18390000000000001</v>
      </c>
      <c r="S228">
        <v>0.1928</v>
      </c>
      <c r="T228">
        <v>0.62329999999999997</v>
      </c>
      <c r="U228">
        <v>13.62</v>
      </c>
      <c r="V228" s="1">
        <v>76563.48</v>
      </c>
      <c r="W228">
        <v>106.34</v>
      </c>
      <c r="X228" s="1">
        <v>184330.88</v>
      </c>
      <c r="Y228">
        <v>0.80489999999999995</v>
      </c>
      <c r="Z228">
        <v>8.5800000000000001E-2</v>
      </c>
      <c r="AA228">
        <v>0.10929999999999999</v>
      </c>
      <c r="AB228">
        <v>0.1951</v>
      </c>
      <c r="AC228">
        <v>184.33</v>
      </c>
      <c r="AD228" s="1">
        <v>4584.54</v>
      </c>
      <c r="AE228">
        <v>497.32</v>
      </c>
      <c r="AF228" s="1">
        <v>160703.49</v>
      </c>
      <c r="AG228" t="s">
        <v>3</v>
      </c>
      <c r="AH228" s="1">
        <v>37397</v>
      </c>
      <c r="AI228" s="1">
        <v>59192.1</v>
      </c>
      <c r="AJ228">
        <v>34.93</v>
      </c>
      <c r="AK228">
        <v>23.59</v>
      </c>
      <c r="AL228">
        <v>26.1</v>
      </c>
      <c r="AM228">
        <v>4.3499999999999996</v>
      </c>
      <c r="AN228" s="1">
        <v>1551.38</v>
      </c>
      <c r="AO228">
        <v>1.0916999999999999</v>
      </c>
      <c r="AP228" s="1">
        <v>1527.91</v>
      </c>
      <c r="AQ228" s="1">
        <v>2349.89</v>
      </c>
      <c r="AR228" s="1">
        <v>6994.28</v>
      </c>
      <c r="AS228">
        <v>704.15</v>
      </c>
      <c r="AT228">
        <v>355.11</v>
      </c>
      <c r="AU228" s="1">
        <v>11931.35</v>
      </c>
      <c r="AV228" s="1">
        <v>6779.3</v>
      </c>
      <c r="AW228">
        <v>0.4753</v>
      </c>
      <c r="AX228" s="1">
        <v>4772.26</v>
      </c>
      <c r="AY228">
        <v>0.33460000000000001</v>
      </c>
      <c r="AZ228" s="1">
        <v>1398.83</v>
      </c>
      <c r="BA228">
        <v>9.8100000000000007E-2</v>
      </c>
      <c r="BB228" s="1">
        <v>1313.19</v>
      </c>
      <c r="BC228">
        <v>9.2100000000000001E-2</v>
      </c>
      <c r="BD228" s="1">
        <v>14263.58</v>
      </c>
      <c r="BE228" s="1">
        <v>5835.55</v>
      </c>
      <c r="BF228">
        <v>1.5546</v>
      </c>
      <c r="BG228">
        <v>0.54800000000000004</v>
      </c>
      <c r="BH228">
        <v>0.25059999999999999</v>
      </c>
      <c r="BI228">
        <v>0.1512</v>
      </c>
      <c r="BJ228">
        <v>3.3599999999999998E-2</v>
      </c>
      <c r="BK228">
        <v>1.66E-2</v>
      </c>
    </row>
    <row r="229" spans="1:63" x14ac:dyDescent="0.25">
      <c r="A229" t="s">
        <v>230</v>
      </c>
      <c r="B229">
        <v>47019</v>
      </c>
      <c r="C229">
        <v>33.67</v>
      </c>
      <c r="D229">
        <v>257.12</v>
      </c>
      <c r="E229" s="1">
        <v>8656.35</v>
      </c>
      <c r="F229" s="1">
        <v>8372.91</v>
      </c>
      <c r="G229">
        <v>8.3599999999999994E-2</v>
      </c>
      <c r="H229">
        <v>1E-3</v>
      </c>
      <c r="I229">
        <v>0.107</v>
      </c>
      <c r="J229">
        <v>1.1999999999999999E-3</v>
      </c>
      <c r="K229">
        <v>6.4000000000000001E-2</v>
      </c>
      <c r="L229">
        <v>0.68459999999999999</v>
      </c>
      <c r="M229">
        <v>5.8500000000000003E-2</v>
      </c>
      <c r="N229">
        <v>0.1865</v>
      </c>
      <c r="O229">
        <v>5.3900000000000003E-2</v>
      </c>
      <c r="P229">
        <v>0.13150000000000001</v>
      </c>
      <c r="Q229" s="1">
        <v>78496.899999999994</v>
      </c>
      <c r="R229">
        <v>0.1633</v>
      </c>
      <c r="S229">
        <v>0.2039</v>
      </c>
      <c r="T229">
        <v>0.63280000000000003</v>
      </c>
      <c r="U229">
        <v>51.9</v>
      </c>
      <c r="V229" s="1">
        <v>100052.85</v>
      </c>
      <c r="W229">
        <v>164.49</v>
      </c>
      <c r="X229" s="1">
        <v>228235.29</v>
      </c>
      <c r="Y229">
        <v>0.76570000000000005</v>
      </c>
      <c r="Z229">
        <v>0.20630000000000001</v>
      </c>
      <c r="AA229">
        <v>2.8000000000000001E-2</v>
      </c>
      <c r="AB229">
        <v>0.23430000000000001</v>
      </c>
      <c r="AC229">
        <v>228.24</v>
      </c>
      <c r="AD229" s="1">
        <v>9758.94</v>
      </c>
      <c r="AE229">
        <v>919.95</v>
      </c>
      <c r="AF229" s="1">
        <v>214366.99</v>
      </c>
      <c r="AG229" t="s">
        <v>3</v>
      </c>
      <c r="AH229" s="1">
        <v>50080</v>
      </c>
      <c r="AI229" s="1">
        <v>95475.44</v>
      </c>
      <c r="AJ229">
        <v>75.510000000000005</v>
      </c>
      <c r="AK229">
        <v>39.72</v>
      </c>
      <c r="AL229">
        <v>47.03</v>
      </c>
      <c r="AM229">
        <v>4.76</v>
      </c>
      <c r="AN229" s="1">
        <v>1681.03</v>
      </c>
      <c r="AO229">
        <v>0.77</v>
      </c>
      <c r="AP229" s="1">
        <v>1516.37</v>
      </c>
      <c r="AQ229" s="1">
        <v>2020.21</v>
      </c>
      <c r="AR229" s="1">
        <v>8105.99</v>
      </c>
      <c r="AS229">
        <v>965.22</v>
      </c>
      <c r="AT229">
        <v>444.13</v>
      </c>
      <c r="AU229" s="1">
        <v>13051.92</v>
      </c>
      <c r="AV229" s="1">
        <v>3641.32</v>
      </c>
      <c r="AW229">
        <v>0.25540000000000002</v>
      </c>
      <c r="AX229" s="1">
        <v>8900.44</v>
      </c>
      <c r="AY229">
        <v>0.62419999999999998</v>
      </c>
      <c r="AZ229">
        <v>861.27</v>
      </c>
      <c r="BA229">
        <v>6.0400000000000002E-2</v>
      </c>
      <c r="BB229">
        <v>856.9</v>
      </c>
      <c r="BC229">
        <v>6.0100000000000001E-2</v>
      </c>
      <c r="BD229" s="1">
        <v>14259.93</v>
      </c>
      <c r="BE229" s="1">
        <v>2243.25</v>
      </c>
      <c r="BF229">
        <v>0.28720000000000001</v>
      </c>
      <c r="BG229">
        <v>0.61119999999999997</v>
      </c>
      <c r="BH229">
        <v>0.2339</v>
      </c>
      <c r="BI229">
        <v>0.10730000000000001</v>
      </c>
      <c r="BJ229">
        <v>2.8799999999999999E-2</v>
      </c>
      <c r="BK229">
        <v>1.8800000000000001E-2</v>
      </c>
    </row>
    <row r="230" spans="1:63" x14ac:dyDescent="0.25">
      <c r="A230" t="s">
        <v>231</v>
      </c>
      <c r="B230">
        <v>44123</v>
      </c>
      <c r="C230">
        <v>110.33</v>
      </c>
      <c r="D230">
        <v>17.989999999999998</v>
      </c>
      <c r="E230" s="1">
        <v>1984.89</v>
      </c>
      <c r="F230" s="1">
        <v>1884.76</v>
      </c>
      <c r="G230">
        <v>4.0000000000000001E-3</v>
      </c>
      <c r="H230">
        <v>3.5999999999999999E-3</v>
      </c>
      <c r="I230">
        <v>1.43E-2</v>
      </c>
      <c r="J230">
        <v>1E-3</v>
      </c>
      <c r="K230">
        <v>3.8100000000000002E-2</v>
      </c>
      <c r="L230">
        <v>0.89729999999999999</v>
      </c>
      <c r="M230">
        <v>4.1599999999999998E-2</v>
      </c>
      <c r="N230">
        <v>0.46779999999999999</v>
      </c>
      <c r="O230">
        <v>7.1000000000000004E-3</v>
      </c>
      <c r="P230">
        <v>0.1608</v>
      </c>
      <c r="Q230" s="1">
        <v>59342.93</v>
      </c>
      <c r="R230">
        <v>0.19170000000000001</v>
      </c>
      <c r="S230">
        <v>0.20180000000000001</v>
      </c>
      <c r="T230">
        <v>0.60650000000000004</v>
      </c>
      <c r="U230">
        <v>13.33</v>
      </c>
      <c r="V230" s="1">
        <v>81249.23</v>
      </c>
      <c r="W230">
        <v>144.58000000000001</v>
      </c>
      <c r="X230" s="1">
        <v>172919.51</v>
      </c>
      <c r="Y230">
        <v>0.72040000000000004</v>
      </c>
      <c r="Z230">
        <v>0.17910000000000001</v>
      </c>
      <c r="AA230">
        <v>0.10050000000000001</v>
      </c>
      <c r="AB230">
        <v>0.27960000000000002</v>
      </c>
      <c r="AC230">
        <v>172.92</v>
      </c>
      <c r="AD230" s="1">
        <v>4674.6099999999997</v>
      </c>
      <c r="AE230">
        <v>485.21</v>
      </c>
      <c r="AF230" s="1">
        <v>152018.84</v>
      </c>
      <c r="AG230" t="s">
        <v>3</v>
      </c>
      <c r="AH230" s="1">
        <v>32744</v>
      </c>
      <c r="AI230" s="1">
        <v>52929.4</v>
      </c>
      <c r="AJ230">
        <v>38.57</v>
      </c>
      <c r="AK230">
        <v>24.7</v>
      </c>
      <c r="AL230">
        <v>28.72</v>
      </c>
      <c r="AM230">
        <v>4.09</v>
      </c>
      <c r="AN230" s="1">
        <v>1189.27</v>
      </c>
      <c r="AO230">
        <v>1.1224000000000001</v>
      </c>
      <c r="AP230" s="1">
        <v>1503.49</v>
      </c>
      <c r="AQ230" s="1">
        <v>2314.4</v>
      </c>
      <c r="AR230" s="1">
        <v>7376.62</v>
      </c>
      <c r="AS230">
        <v>716.53</v>
      </c>
      <c r="AT230">
        <v>349.98</v>
      </c>
      <c r="AU230" s="1">
        <v>12261.02</v>
      </c>
      <c r="AV230" s="1">
        <v>6808.75</v>
      </c>
      <c r="AW230">
        <v>0.46639999999999998</v>
      </c>
      <c r="AX230" s="1">
        <v>4919.54</v>
      </c>
      <c r="AY230">
        <v>0.33700000000000002</v>
      </c>
      <c r="AZ230" s="1">
        <v>1287.44</v>
      </c>
      <c r="BA230">
        <v>8.8200000000000001E-2</v>
      </c>
      <c r="BB230" s="1">
        <v>1581.31</v>
      </c>
      <c r="BC230">
        <v>0.10829999999999999</v>
      </c>
      <c r="BD230" s="1">
        <v>14597.03</v>
      </c>
      <c r="BE230" s="1">
        <v>5491.5</v>
      </c>
      <c r="BF230">
        <v>1.6456999999999999</v>
      </c>
      <c r="BG230">
        <v>0.55549999999999999</v>
      </c>
      <c r="BH230">
        <v>0.2487</v>
      </c>
      <c r="BI230">
        <v>0.1411</v>
      </c>
      <c r="BJ230">
        <v>3.7900000000000003E-2</v>
      </c>
      <c r="BK230">
        <v>1.6799999999999999E-2</v>
      </c>
    </row>
    <row r="231" spans="1:63" x14ac:dyDescent="0.25">
      <c r="A231" t="s">
        <v>232</v>
      </c>
      <c r="B231">
        <v>45823</v>
      </c>
      <c r="C231">
        <v>86.1</v>
      </c>
      <c r="D231">
        <v>9.26</v>
      </c>
      <c r="E231">
        <v>797.32</v>
      </c>
      <c r="F231">
        <v>797.52</v>
      </c>
      <c r="G231">
        <v>1.1999999999999999E-3</v>
      </c>
      <c r="H231">
        <v>2.9999999999999997E-4</v>
      </c>
      <c r="I231">
        <v>4.5999999999999999E-3</v>
      </c>
      <c r="J231">
        <v>1E-3</v>
      </c>
      <c r="K231">
        <v>1.5100000000000001E-2</v>
      </c>
      <c r="L231">
        <v>0.95930000000000004</v>
      </c>
      <c r="M231">
        <v>1.84E-2</v>
      </c>
      <c r="N231">
        <v>0.3155</v>
      </c>
      <c r="O231">
        <v>1.4E-3</v>
      </c>
      <c r="P231">
        <v>0.14410000000000001</v>
      </c>
      <c r="Q231" s="1">
        <v>57517.75</v>
      </c>
      <c r="R231">
        <v>0.20330000000000001</v>
      </c>
      <c r="S231">
        <v>0.19309999999999999</v>
      </c>
      <c r="T231">
        <v>0.60370000000000001</v>
      </c>
      <c r="U231">
        <v>7.71</v>
      </c>
      <c r="V231" s="1">
        <v>70010.53</v>
      </c>
      <c r="W231">
        <v>98.91</v>
      </c>
      <c r="X231" s="1">
        <v>234815.44</v>
      </c>
      <c r="Y231">
        <v>0.65620000000000001</v>
      </c>
      <c r="Z231">
        <v>4.9299999999999997E-2</v>
      </c>
      <c r="AA231">
        <v>0.29449999999999998</v>
      </c>
      <c r="AB231">
        <v>0.34379999999999999</v>
      </c>
      <c r="AC231">
        <v>234.82</v>
      </c>
      <c r="AD231" s="1">
        <v>7127.42</v>
      </c>
      <c r="AE231">
        <v>591.76</v>
      </c>
      <c r="AF231" s="1">
        <v>182076.4</v>
      </c>
      <c r="AG231" t="s">
        <v>3</v>
      </c>
      <c r="AH231" s="1">
        <v>35423</v>
      </c>
      <c r="AI231" s="1">
        <v>56098.93</v>
      </c>
      <c r="AJ231">
        <v>38.549999999999997</v>
      </c>
      <c r="AK231">
        <v>25.87</v>
      </c>
      <c r="AL231">
        <v>28.15</v>
      </c>
      <c r="AM231">
        <v>4.2699999999999996</v>
      </c>
      <c r="AN231" s="1">
        <v>1722.89</v>
      </c>
      <c r="AO231">
        <v>1.3183</v>
      </c>
      <c r="AP231" s="1">
        <v>1863.84</v>
      </c>
      <c r="AQ231" s="1">
        <v>2500.7399999999998</v>
      </c>
      <c r="AR231" s="1">
        <v>7662.81</v>
      </c>
      <c r="AS231">
        <v>823.79</v>
      </c>
      <c r="AT231">
        <v>439.68</v>
      </c>
      <c r="AU231" s="1">
        <v>13290.86</v>
      </c>
      <c r="AV231" s="1">
        <v>6904.77</v>
      </c>
      <c r="AW231">
        <v>0.41389999999999999</v>
      </c>
      <c r="AX231" s="1">
        <v>6581.09</v>
      </c>
      <c r="AY231">
        <v>0.39450000000000002</v>
      </c>
      <c r="AZ231" s="1">
        <v>1893.84</v>
      </c>
      <c r="BA231">
        <v>0.1135</v>
      </c>
      <c r="BB231" s="1">
        <v>1300.5899999999999</v>
      </c>
      <c r="BC231">
        <v>7.8E-2</v>
      </c>
      <c r="BD231" s="1">
        <v>16680.3</v>
      </c>
      <c r="BE231" s="1">
        <v>6015.09</v>
      </c>
      <c r="BF231">
        <v>1.6778999999999999</v>
      </c>
      <c r="BG231">
        <v>0.53979999999999995</v>
      </c>
      <c r="BH231">
        <v>0.24560000000000001</v>
      </c>
      <c r="BI231">
        <v>0.15240000000000001</v>
      </c>
      <c r="BJ231">
        <v>3.32E-2</v>
      </c>
      <c r="BK231">
        <v>2.9000000000000001E-2</v>
      </c>
    </row>
    <row r="232" spans="1:63" x14ac:dyDescent="0.25">
      <c r="A232" t="s">
        <v>233</v>
      </c>
      <c r="B232">
        <v>47571</v>
      </c>
      <c r="C232">
        <v>77.33</v>
      </c>
      <c r="D232">
        <v>7.82</v>
      </c>
      <c r="E232">
        <v>604.55999999999995</v>
      </c>
      <c r="F232">
        <v>602.80999999999995</v>
      </c>
      <c r="G232">
        <v>4.7000000000000002E-3</v>
      </c>
      <c r="H232">
        <v>5.9999999999999995E-4</v>
      </c>
      <c r="I232">
        <v>8.5000000000000006E-3</v>
      </c>
      <c r="J232">
        <v>1.6000000000000001E-3</v>
      </c>
      <c r="K232">
        <v>7.3400000000000007E-2</v>
      </c>
      <c r="L232">
        <v>0.88380000000000003</v>
      </c>
      <c r="M232">
        <v>2.76E-2</v>
      </c>
      <c r="N232">
        <v>0.30669999999999997</v>
      </c>
      <c r="O232">
        <v>4.4999999999999997E-3</v>
      </c>
      <c r="P232">
        <v>0.14460000000000001</v>
      </c>
      <c r="Q232" s="1">
        <v>59600.14</v>
      </c>
      <c r="R232">
        <v>0.17560000000000001</v>
      </c>
      <c r="S232">
        <v>0.1981</v>
      </c>
      <c r="T232">
        <v>0.62619999999999998</v>
      </c>
      <c r="U232">
        <v>7.48</v>
      </c>
      <c r="V232" s="1">
        <v>67513.22</v>
      </c>
      <c r="W232">
        <v>78.19</v>
      </c>
      <c r="X232" s="1">
        <v>221255.46</v>
      </c>
      <c r="Y232">
        <v>0.66149999999999998</v>
      </c>
      <c r="Z232">
        <v>6.2399999999999997E-2</v>
      </c>
      <c r="AA232">
        <v>0.27600000000000002</v>
      </c>
      <c r="AB232">
        <v>0.33850000000000002</v>
      </c>
      <c r="AC232">
        <v>221.26</v>
      </c>
      <c r="AD232" s="1">
        <v>6777.53</v>
      </c>
      <c r="AE232">
        <v>536.91</v>
      </c>
      <c r="AF232" s="1">
        <v>179616.68</v>
      </c>
      <c r="AG232" t="s">
        <v>3</v>
      </c>
      <c r="AH232" s="1">
        <v>35308</v>
      </c>
      <c r="AI232" s="1">
        <v>55665.3</v>
      </c>
      <c r="AJ232">
        <v>40.799999999999997</v>
      </c>
      <c r="AK232">
        <v>25.59</v>
      </c>
      <c r="AL232">
        <v>31.37</v>
      </c>
      <c r="AM232">
        <v>4.22</v>
      </c>
      <c r="AN232" s="1">
        <v>1978.33</v>
      </c>
      <c r="AO232">
        <v>1.6073</v>
      </c>
      <c r="AP232" s="1">
        <v>2189.33</v>
      </c>
      <c r="AQ232" s="1">
        <v>2507.2399999999998</v>
      </c>
      <c r="AR232" s="1">
        <v>8163.93</v>
      </c>
      <c r="AS232">
        <v>715.69</v>
      </c>
      <c r="AT232">
        <v>335.04</v>
      </c>
      <c r="AU232" s="1">
        <v>13911.23</v>
      </c>
      <c r="AV232" s="1">
        <v>7606.86</v>
      </c>
      <c r="AW232">
        <v>0.43190000000000001</v>
      </c>
      <c r="AX232" s="1">
        <v>6907.95</v>
      </c>
      <c r="AY232">
        <v>0.39219999999999999</v>
      </c>
      <c r="AZ232" s="1">
        <v>1869.77</v>
      </c>
      <c r="BA232">
        <v>0.1062</v>
      </c>
      <c r="BB232" s="1">
        <v>1228.44</v>
      </c>
      <c r="BC232">
        <v>6.9699999999999998E-2</v>
      </c>
      <c r="BD232" s="1">
        <v>17613.03</v>
      </c>
      <c r="BE232" s="1">
        <v>6251.88</v>
      </c>
      <c r="BF232">
        <v>1.9097</v>
      </c>
      <c r="BG232">
        <v>0.53879999999999995</v>
      </c>
      <c r="BH232">
        <v>0.2336</v>
      </c>
      <c r="BI232">
        <v>0.16420000000000001</v>
      </c>
      <c r="BJ232">
        <v>3.5299999999999998E-2</v>
      </c>
      <c r="BK232">
        <v>2.81E-2</v>
      </c>
    </row>
    <row r="233" spans="1:63" x14ac:dyDescent="0.25">
      <c r="A233" t="s">
        <v>234</v>
      </c>
      <c r="B233">
        <v>49700</v>
      </c>
      <c r="C233">
        <v>86.33</v>
      </c>
      <c r="D233">
        <v>10.14</v>
      </c>
      <c r="E233">
        <v>875.24</v>
      </c>
      <c r="F233">
        <v>880.08</v>
      </c>
      <c r="G233">
        <v>4.7999999999999996E-3</v>
      </c>
      <c r="H233">
        <v>4.0000000000000002E-4</v>
      </c>
      <c r="I233">
        <v>8.0000000000000002E-3</v>
      </c>
      <c r="J233">
        <v>1.1000000000000001E-3</v>
      </c>
      <c r="K233">
        <v>5.2200000000000003E-2</v>
      </c>
      <c r="L233">
        <v>0.90790000000000004</v>
      </c>
      <c r="M233">
        <v>2.5499999999999998E-2</v>
      </c>
      <c r="N233">
        <v>0.23269999999999999</v>
      </c>
      <c r="O233">
        <v>4.4999999999999997E-3</v>
      </c>
      <c r="P233">
        <v>0.13780000000000001</v>
      </c>
      <c r="Q233" s="1">
        <v>59831.62</v>
      </c>
      <c r="R233">
        <v>0.17979999999999999</v>
      </c>
      <c r="S233">
        <v>0.19089999999999999</v>
      </c>
      <c r="T233">
        <v>0.62929999999999997</v>
      </c>
      <c r="U233">
        <v>9.0500000000000007</v>
      </c>
      <c r="V233" s="1">
        <v>70167.240000000005</v>
      </c>
      <c r="W233">
        <v>93</v>
      </c>
      <c r="X233" s="1">
        <v>239930.41</v>
      </c>
      <c r="Y233">
        <v>0.68300000000000005</v>
      </c>
      <c r="Z233">
        <v>6.5299999999999997E-2</v>
      </c>
      <c r="AA233">
        <v>0.25180000000000002</v>
      </c>
      <c r="AB233">
        <v>0.317</v>
      </c>
      <c r="AC233">
        <v>239.93</v>
      </c>
      <c r="AD233" s="1">
        <v>7357.61</v>
      </c>
      <c r="AE233">
        <v>591.11</v>
      </c>
      <c r="AF233" s="1">
        <v>187854.18</v>
      </c>
      <c r="AG233" t="s">
        <v>3</v>
      </c>
      <c r="AH233" s="1">
        <v>37086</v>
      </c>
      <c r="AI233" s="1">
        <v>61040.93</v>
      </c>
      <c r="AJ233">
        <v>41.93</v>
      </c>
      <c r="AK233">
        <v>25.17</v>
      </c>
      <c r="AL233">
        <v>30.09</v>
      </c>
      <c r="AM233">
        <v>4.57</v>
      </c>
      <c r="AN233" s="1">
        <v>1780.93</v>
      </c>
      <c r="AO233">
        <v>1.3484</v>
      </c>
      <c r="AP233" s="1">
        <v>1850.61</v>
      </c>
      <c r="AQ233" s="1">
        <v>2311.4499999999998</v>
      </c>
      <c r="AR233" s="1">
        <v>7442.82</v>
      </c>
      <c r="AS233">
        <v>659.03</v>
      </c>
      <c r="AT233">
        <v>377.5</v>
      </c>
      <c r="AU233" s="1">
        <v>12641.41</v>
      </c>
      <c r="AV233" s="1">
        <v>5967.24</v>
      </c>
      <c r="AW233">
        <v>0.38840000000000002</v>
      </c>
      <c r="AX233" s="1">
        <v>6690.59</v>
      </c>
      <c r="AY233">
        <v>0.4355</v>
      </c>
      <c r="AZ233" s="1">
        <v>1669.41</v>
      </c>
      <c r="BA233">
        <v>0.1087</v>
      </c>
      <c r="BB233" s="1">
        <v>1036.18</v>
      </c>
      <c r="BC233">
        <v>6.7400000000000002E-2</v>
      </c>
      <c r="BD233" s="1">
        <v>15363.42</v>
      </c>
      <c r="BE233" s="1">
        <v>5131.2700000000004</v>
      </c>
      <c r="BF233">
        <v>1.3088</v>
      </c>
      <c r="BG233">
        <v>0.53480000000000005</v>
      </c>
      <c r="BH233">
        <v>0.2369</v>
      </c>
      <c r="BI233">
        <v>0.1638</v>
      </c>
      <c r="BJ233">
        <v>3.7199999999999997E-2</v>
      </c>
      <c r="BK233">
        <v>2.7199999999999998E-2</v>
      </c>
    </row>
    <row r="234" spans="1:63" x14ac:dyDescent="0.25">
      <c r="A234" t="s">
        <v>235</v>
      </c>
      <c r="B234">
        <v>50161</v>
      </c>
      <c r="C234">
        <v>24.76</v>
      </c>
      <c r="D234">
        <v>120.88</v>
      </c>
      <c r="E234" s="1">
        <v>2993.24</v>
      </c>
      <c r="F234" s="1">
        <v>2852.89</v>
      </c>
      <c r="G234">
        <v>0.02</v>
      </c>
      <c r="H234">
        <v>1E-3</v>
      </c>
      <c r="I234">
        <v>4.9599999999999998E-2</v>
      </c>
      <c r="J234">
        <v>1.1000000000000001E-3</v>
      </c>
      <c r="K234">
        <v>6.2600000000000003E-2</v>
      </c>
      <c r="L234">
        <v>0.80959999999999999</v>
      </c>
      <c r="M234">
        <v>5.6000000000000001E-2</v>
      </c>
      <c r="N234">
        <v>0.34300000000000003</v>
      </c>
      <c r="O234">
        <v>2.0199999999999999E-2</v>
      </c>
      <c r="P234">
        <v>0.14949999999999999</v>
      </c>
      <c r="Q234" s="1">
        <v>67728.42</v>
      </c>
      <c r="R234">
        <v>0.1512</v>
      </c>
      <c r="S234">
        <v>0.16969999999999999</v>
      </c>
      <c r="T234">
        <v>0.67910000000000004</v>
      </c>
      <c r="U234">
        <v>20.57</v>
      </c>
      <c r="V234" s="1">
        <v>89040.17</v>
      </c>
      <c r="W234">
        <v>142.07</v>
      </c>
      <c r="X234" s="1">
        <v>196770.95</v>
      </c>
      <c r="Y234">
        <v>0.69359999999999999</v>
      </c>
      <c r="Z234">
        <v>0.2586</v>
      </c>
      <c r="AA234">
        <v>4.7800000000000002E-2</v>
      </c>
      <c r="AB234">
        <v>0.30640000000000001</v>
      </c>
      <c r="AC234">
        <v>196.77</v>
      </c>
      <c r="AD234" s="1">
        <v>7829.7</v>
      </c>
      <c r="AE234">
        <v>762.88</v>
      </c>
      <c r="AF234" s="1">
        <v>176035.09</v>
      </c>
      <c r="AG234" t="s">
        <v>3</v>
      </c>
      <c r="AH234" s="1">
        <v>36333</v>
      </c>
      <c r="AI234" s="1">
        <v>60862.43</v>
      </c>
      <c r="AJ234">
        <v>64.16</v>
      </c>
      <c r="AK234">
        <v>36.44</v>
      </c>
      <c r="AL234">
        <v>44.79</v>
      </c>
      <c r="AM234">
        <v>4.74</v>
      </c>
      <c r="AN234" s="1">
        <v>2644.78</v>
      </c>
      <c r="AO234">
        <v>0.9768</v>
      </c>
      <c r="AP234" s="1">
        <v>1598.3</v>
      </c>
      <c r="AQ234" s="1">
        <v>2001.05</v>
      </c>
      <c r="AR234" s="1">
        <v>7558.3</v>
      </c>
      <c r="AS234">
        <v>820.93</v>
      </c>
      <c r="AT234">
        <v>362.38</v>
      </c>
      <c r="AU234" s="1">
        <v>12340.96</v>
      </c>
      <c r="AV234" s="1">
        <v>4744.1499999999996</v>
      </c>
      <c r="AW234">
        <v>0.33250000000000002</v>
      </c>
      <c r="AX234" s="1">
        <v>7229.68</v>
      </c>
      <c r="AY234">
        <v>0.50680000000000003</v>
      </c>
      <c r="AZ234" s="1">
        <v>1025.0999999999999</v>
      </c>
      <c r="BA234">
        <v>7.1900000000000006E-2</v>
      </c>
      <c r="BB234" s="1">
        <v>1267.48</v>
      </c>
      <c r="BC234">
        <v>8.8800000000000004E-2</v>
      </c>
      <c r="BD234" s="1">
        <v>14266.42</v>
      </c>
      <c r="BE234" s="1">
        <v>3112.64</v>
      </c>
      <c r="BF234">
        <v>0.62509999999999999</v>
      </c>
      <c r="BG234">
        <v>0.57920000000000005</v>
      </c>
      <c r="BH234">
        <v>0.2394</v>
      </c>
      <c r="BI234">
        <v>0.13639999999999999</v>
      </c>
      <c r="BJ234">
        <v>2.8400000000000002E-2</v>
      </c>
      <c r="BK234">
        <v>1.6500000000000001E-2</v>
      </c>
    </row>
    <row r="235" spans="1:63" x14ac:dyDescent="0.25">
      <c r="A235" t="s">
        <v>236</v>
      </c>
      <c r="B235">
        <v>45427</v>
      </c>
      <c r="C235">
        <v>40.479999999999997</v>
      </c>
      <c r="D235">
        <v>53.68</v>
      </c>
      <c r="E235" s="1">
        <v>2172.6</v>
      </c>
      <c r="F235" s="1">
        <v>2088.37</v>
      </c>
      <c r="G235">
        <v>8.0999999999999996E-3</v>
      </c>
      <c r="H235">
        <v>8.9999999999999998E-4</v>
      </c>
      <c r="I235">
        <v>1.95E-2</v>
      </c>
      <c r="J235">
        <v>8.0000000000000004E-4</v>
      </c>
      <c r="K235">
        <v>5.6500000000000002E-2</v>
      </c>
      <c r="L235">
        <v>0.8659</v>
      </c>
      <c r="M235">
        <v>4.8300000000000003E-2</v>
      </c>
      <c r="N235">
        <v>0.41220000000000001</v>
      </c>
      <c r="O235">
        <v>1.83E-2</v>
      </c>
      <c r="P235">
        <v>0.15110000000000001</v>
      </c>
      <c r="Q235" s="1">
        <v>62273.34</v>
      </c>
      <c r="R235">
        <v>0.1686</v>
      </c>
      <c r="S235">
        <v>0.18479999999999999</v>
      </c>
      <c r="T235">
        <v>0.64659999999999995</v>
      </c>
      <c r="U235">
        <v>15.38</v>
      </c>
      <c r="V235" s="1">
        <v>82902.66</v>
      </c>
      <c r="W235">
        <v>136.83000000000001</v>
      </c>
      <c r="X235" s="1">
        <v>185764.33</v>
      </c>
      <c r="Y235">
        <v>0.7157</v>
      </c>
      <c r="Z235">
        <v>0.21440000000000001</v>
      </c>
      <c r="AA235">
        <v>6.9900000000000004E-2</v>
      </c>
      <c r="AB235">
        <v>0.2843</v>
      </c>
      <c r="AC235">
        <v>185.76</v>
      </c>
      <c r="AD235" s="1">
        <v>6439.51</v>
      </c>
      <c r="AE235">
        <v>625.57000000000005</v>
      </c>
      <c r="AF235" s="1">
        <v>166833.06</v>
      </c>
      <c r="AG235" t="s">
        <v>3</v>
      </c>
      <c r="AH235" s="1">
        <v>34846</v>
      </c>
      <c r="AI235" s="1">
        <v>56850.78</v>
      </c>
      <c r="AJ235">
        <v>55.9</v>
      </c>
      <c r="AK235">
        <v>31.06</v>
      </c>
      <c r="AL235">
        <v>38.93</v>
      </c>
      <c r="AM235">
        <v>4.3499999999999996</v>
      </c>
      <c r="AN235" s="1">
        <v>1293.04</v>
      </c>
      <c r="AO235">
        <v>1.0224</v>
      </c>
      <c r="AP235" s="1">
        <v>1581.66</v>
      </c>
      <c r="AQ235" s="1">
        <v>1875.95</v>
      </c>
      <c r="AR235" s="1">
        <v>6957.13</v>
      </c>
      <c r="AS235">
        <v>696.66</v>
      </c>
      <c r="AT235">
        <v>372.25</v>
      </c>
      <c r="AU235" s="1">
        <v>11483.64</v>
      </c>
      <c r="AV235" s="1">
        <v>5314.47</v>
      </c>
      <c r="AW235">
        <v>0.38479999999999998</v>
      </c>
      <c r="AX235" s="1">
        <v>5941.59</v>
      </c>
      <c r="AY235">
        <v>0.43030000000000002</v>
      </c>
      <c r="AZ235" s="1">
        <v>1234.8</v>
      </c>
      <c r="BA235">
        <v>8.9399999999999993E-2</v>
      </c>
      <c r="BB235" s="1">
        <v>1318.55</v>
      </c>
      <c r="BC235">
        <v>9.5500000000000002E-2</v>
      </c>
      <c r="BD235" s="1">
        <v>13809.41</v>
      </c>
      <c r="BE235" s="1">
        <v>3997.74</v>
      </c>
      <c r="BF235">
        <v>0.97619999999999996</v>
      </c>
      <c r="BG235">
        <v>0.56789999999999996</v>
      </c>
      <c r="BH235">
        <v>0.23760000000000001</v>
      </c>
      <c r="BI235">
        <v>0.14899999999999999</v>
      </c>
      <c r="BJ235">
        <v>2.7E-2</v>
      </c>
      <c r="BK235">
        <v>1.84E-2</v>
      </c>
    </row>
    <row r="236" spans="1:63" x14ac:dyDescent="0.25">
      <c r="A236" t="s">
        <v>237</v>
      </c>
      <c r="B236">
        <v>48751</v>
      </c>
      <c r="C236">
        <v>26.1</v>
      </c>
      <c r="D236">
        <v>228.44</v>
      </c>
      <c r="E236" s="1">
        <v>5961.22</v>
      </c>
      <c r="F236" s="1">
        <v>5498.63</v>
      </c>
      <c r="G236">
        <v>3.39E-2</v>
      </c>
      <c r="H236">
        <v>1.1000000000000001E-3</v>
      </c>
      <c r="I236">
        <v>0.14899999999999999</v>
      </c>
      <c r="J236">
        <v>1.2999999999999999E-3</v>
      </c>
      <c r="K236">
        <v>8.1500000000000003E-2</v>
      </c>
      <c r="L236">
        <v>0.65549999999999997</v>
      </c>
      <c r="M236">
        <v>7.7799999999999994E-2</v>
      </c>
      <c r="N236">
        <v>0.42020000000000002</v>
      </c>
      <c r="O236">
        <v>4.2099999999999999E-2</v>
      </c>
      <c r="P236">
        <v>0.15840000000000001</v>
      </c>
      <c r="Q236" s="1">
        <v>70600.240000000005</v>
      </c>
      <c r="R236">
        <v>0.1593</v>
      </c>
      <c r="S236">
        <v>0.20430000000000001</v>
      </c>
      <c r="T236">
        <v>0.63639999999999997</v>
      </c>
      <c r="U236">
        <v>36.67</v>
      </c>
      <c r="V236" s="1">
        <v>95494.65</v>
      </c>
      <c r="W236">
        <v>159.63</v>
      </c>
      <c r="X236" s="1">
        <v>180292.39</v>
      </c>
      <c r="Y236">
        <v>0.71399999999999997</v>
      </c>
      <c r="Z236">
        <v>0.24179999999999999</v>
      </c>
      <c r="AA236">
        <v>4.4200000000000003E-2</v>
      </c>
      <c r="AB236">
        <v>0.28599999999999998</v>
      </c>
      <c r="AC236">
        <v>180.29</v>
      </c>
      <c r="AD236" s="1">
        <v>7695.7</v>
      </c>
      <c r="AE236">
        <v>802.67</v>
      </c>
      <c r="AF236" s="1">
        <v>160538.85999999999</v>
      </c>
      <c r="AG236" t="s">
        <v>3</v>
      </c>
      <c r="AH236" s="1">
        <v>37152</v>
      </c>
      <c r="AI236" s="1">
        <v>56950.43</v>
      </c>
      <c r="AJ236">
        <v>68.88</v>
      </c>
      <c r="AK236">
        <v>39.11</v>
      </c>
      <c r="AL236">
        <v>46.79</v>
      </c>
      <c r="AM236">
        <v>5.31</v>
      </c>
      <c r="AN236" s="1">
        <v>1489.83</v>
      </c>
      <c r="AO236">
        <v>1.0113000000000001</v>
      </c>
      <c r="AP236" s="1">
        <v>1621.99</v>
      </c>
      <c r="AQ236" s="1">
        <v>2041.87</v>
      </c>
      <c r="AR236" s="1">
        <v>7971.74</v>
      </c>
      <c r="AS236">
        <v>938.76</v>
      </c>
      <c r="AT236">
        <v>378.63</v>
      </c>
      <c r="AU236" s="1">
        <v>12953</v>
      </c>
      <c r="AV236" s="1">
        <v>5233.13</v>
      </c>
      <c r="AW236">
        <v>0.35549999999999998</v>
      </c>
      <c r="AX236" s="1">
        <v>7329.38</v>
      </c>
      <c r="AY236">
        <v>0.49780000000000002</v>
      </c>
      <c r="AZ236">
        <v>845.76</v>
      </c>
      <c r="BA236">
        <v>5.74E-2</v>
      </c>
      <c r="BB236" s="1">
        <v>1313.94</v>
      </c>
      <c r="BC236">
        <v>8.9200000000000002E-2</v>
      </c>
      <c r="BD236" s="1">
        <v>14722.22</v>
      </c>
      <c r="BE236" s="1">
        <v>3180.85</v>
      </c>
      <c r="BF236">
        <v>0.69169999999999998</v>
      </c>
      <c r="BG236">
        <v>0.58709999999999996</v>
      </c>
      <c r="BH236">
        <v>0.24060000000000001</v>
      </c>
      <c r="BI236">
        <v>0.12429999999999999</v>
      </c>
      <c r="BJ236">
        <v>2.92E-2</v>
      </c>
      <c r="BK236">
        <v>1.8800000000000001E-2</v>
      </c>
    </row>
    <row r="237" spans="1:63" x14ac:dyDescent="0.25">
      <c r="A237" t="s">
        <v>238</v>
      </c>
      <c r="B237">
        <v>50021</v>
      </c>
      <c r="C237">
        <v>24.48</v>
      </c>
      <c r="D237">
        <v>184.97</v>
      </c>
      <c r="E237" s="1">
        <v>4527.3100000000004</v>
      </c>
      <c r="F237" s="1">
        <v>4459.32</v>
      </c>
      <c r="G237">
        <v>0.1062</v>
      </c>
      <c r="H237">
        <v>8.9999999999999998E-4</v>
      </c>
      <c r="I237">
        <v>4.1500000000000002E-2</v>
      </c>
      <c r="J237">
        <v>1.2999999999999999E-3</v>
      </c>
      <c r="K237">
        <v>4.1799999999999997E-2</v>
      </c>
      <c r="L237">
        <v>0.75449999999999995</v>
      </c>
      <c r="M237">
        <v>5.3699999999999998E-2</v>
      </c>
      <c r="N237">
        <v>7.5399999999999995E-2</v>
      </c>
      <c r="O237">
        <v>2.7900000000000001E-2</v>
      </c>
      <c r="P237">
        <v>0.1188</v>
      </c>
      <c r="Q237" s="1">
        <v>79789.429999999993</v>
      </c>
      <c r="R237">
        <v>0.15229999999999999</v>
      </c>
      <c r="S237">
        <v>0.17949999999999999</v>
      </c>
      <c r="T237">
        <v>0.66830000000000001</v>
      </c>
      <c r="U237">
        <v>28.43</v>
      </c>
      <c r="V237" s="1">
        <v>96511.82</v>
      </c>
      <c r="W237">
        <v>157.88</v>
      </c>
      <c r="X237" s="1">
        <v>274043.93</v>
      </c>
      <c r="Y237">
        <v>0.83860000000000001</v>
      </c>
      <c r="Z237">
        <v>0.13059999999999999</v>
      </c>
      <c r="AA237">
        <v>3.0700000000000002E-2</v>
      </c>
      <c r="AB237">
        <v>0.16139999999999999</v>
      </c>
      <c r="AC237">
        <v>274.04000000000002</v>
      </c>
      <c r="AD237" s="1">
        <v>11501.9</v>
      </c>
      <c r="AE237" s="1">
        <v>1144.6300000000001</v>
      </c>
      <c r="AF237" s="1">
        <v>290176.7</v>
      </c>
      <c r="AG237" t="s">
        <v>3</v>
      </c>
      <c r="AH237" s="1">
        <v>68198</v>
      </c>
      <c r="AI237" s="1">
        <v>158815.9</v>
      </c>
      <c r="AJ237">
        <v>88.86</v>
      </c>
      <c r="AK237">
        <v>41.59</v>
      </c>
      <c r="AL237">
        <v>53.74</v>
      </c>
      <c r="AM237">
        <v>4.9400000000000004</v>
      </c>
      <c r="AN237" s="1">
        <v>3146.29</v>
      </c>
      <c r="AO237">
        <v>0.57599999999999996</v>
      </c>
      <c r="AP237" s="1">
        <v>1609.76</v>
      </c>
      <c r="AQ237" s="1">
        <v>2038.38</v>
      </c>
      <c r="AR237" s="1">
        <v>8718.92</v>
      </c>
      <c r="AS237">
        <v>947.82</v>
      </c>
      <c r="AT237">
        <v>464.33</v>
      </c>
      <c r="AU237" s="1">
        <v>13779.21</v>
      </c>
      <c r="AV237" s="1">
        <v>2811.24</v>
      </c>
      <c r="AW237">
        <v>0.1875</v>
      </c>
      <c r="AX237" s="1">
        <v>10188.27</v>
      </c>
      <c r="AY237">
        <v>0.67959999999999998</v>
      </c>
      <c r="AZ237" s="1">
        <v>1328.63</v>
      </c>
      <c r="BA237">
        <v>8.8599999999999998E-2</v>
      </c>
      <c r="BB237">
        <v>663.7</v>
      </c>
      <c r="BC237">
        <v>4.4299999999999999E-2</v>
      </c>
      <c r="BD237" s="1">
        <v>14991.84</v>
      </c>
      <c r="BE237" s="1">
        <v>1464.17</v>
      </c>
      <c r="BF237">
        <v>0.1164</v>
      </c>
      <c r="BG237">
        <v>0.60950000000000004</v>
      </c>
      <c r="BH237">
        <v>0.22670000000000001</v>
      </c>
      <c r="BI237">
        <v>0.10970000000000001</v>
      </c>
      <c r="BJ237">
        <v>3.1699999999999999E-2</v>
      </c>
      <c r="BK237">
        <v>2.2499999999999999E-2</v>
      </c>
    </row>
    <row r="238" spans="1:63" x14ac:dyDescent="0.25">
      <c r="A238" t="s">
        <v>239</v>
      </c>
      <c r="B238">
        <v>49502</v>
      </c>
      <c r="C238">
        <v>134</v>
      </c>
      <c r="D238">
        <v>9.2899999999999991</v>
      </c>
      <c r="E238" s="1">
        <v>1244.54</v>
      </c>
      <c r="F238" s="1">
        <v>1169.53</v>
      </c>
      <c r="G238">
        <v>1.8E-3</v>
      </c>
      <c r="H238">
        <v>2.0000000000000001E-4</v>
      </c>
      <c r="I238">
        <v>9.5999999999999992E-3</v>
      </c>
      <c r="J238">
        <v>6.9999999999999999E-4</v>
      </c>
      <c r="K238">
        <v>1.03E-2</v>
      </c>
      <c r="L238">
        <v>0.94989999999999997</v>
      </c>
      <c r="M238">
        <v>2.75E-2</v>
      </c>
      <c r="N238">
        <v>0.97370000000000001</v>
      </c>
      <c r="O238">
        <v>4.0000000000000002E-4</v>
      </c>
      <c r="P238">
        <v>0.1794</v>
      </c>
      <c r="Q238" s="1">
        <v>57917.54</v>
      </c>
      <c r="R238">
        <v>0.18909999999999999</v>
      </c>
      <c r="S238">
        <v>0.18559999999999999</v>
      </c>
      <c r="T238">
        <v>0.62529999999999997</v>
      </c>
      <c r="U238">
        <v>11.14</v>
      </c>
      <c r="V238" s="1">
        <v>81325.649999999994</v>
      </c>
      <c r="W238">
        <v>107.32</v>
      </c>
      <c r="X238" s="1">
        <v>140417.09</v>
      </c>
      <c r="Y238">
        <v>0.63009999999999999</v>
      </c>
      <c r="Z238">
        <v>9.7500000000000003E-2</v>
      </c>
      <c r="AA238">
        <v>0.27239999999999998</v>
      </c>
      <c r="AB238">
        <v>0.36990000000000001</v>
      </c>
      <c r="AC238">
        <v>140.41999999999999</v>
      </c>
      <c r="AD238" s="1">
        <v>3312.64</v>
      </c>
      <c r="AE238">
        <v>320.35000000000002</v>
      </c>
      <c r="AF238" s="1">
        <v>119265.17</v>
      </c>
      <c r="AG238" t="s">
        <v>3</v>
      </c>
      <c r="AH238" s="1">
        <v>32014</v>
      </c>
      <c r="AI238" s="1">
        <v>47678.57</v>
      </c>
      <c r="AJ238">
        <v>28.22</v>
      </c>
      <c r="AK238">
        <v>21.81</v>
      </c>
      <c r="AL238">
        <v>23.78</v>
      </c>
      <c r="AM238">
        <v>3.66</v>
      </c>
      <c r="AN238">
        <v>0</v>
      </c>
      <c r="AO238">
        <v>0.77639999999999998</v>
      </c>
      <c r="AP238" s="1">
        <v>1877.77</v>
      </c>
      <c r="AQ238" s="1">
        <v>2864.09</v>
      </c>
      <c r="AR238" s="1">
        <v>8472.48</v>
      </c>
      <c r="AS238">
        <v>690.51</v>
      </c>
      <c r="AT238">
        <v>374.28</v>
      </c>
      <c r="AU238" s="1">
        <v>14279.12</v>
      </c>
      <c r="AV238" s="1">
        <v>10786.07</v>
      </c>
      <c r="AW238">
        <v>0.62609999999999999</v>
      </c>
      <c r="AX238" s="1">
        <v>2957.24</v>
      </c>
      <c r="AY238">
        <v>0.17169999999999999</v>
      </c>
      <c r="AZ238" s="1">
        <v>1342.97</v>
      </c>
      <c r="BA238">
        <v>7.8E-2</v>
      </c>
      <c r="BB238" s="1">
        <v>2141.94</v>
      </c>
      <c r="BC238">
        <v>0.12429999999999999</v>
      </c>
      <c r="BD238" s="1">
        <v>17228.22</v>
      </c>
      <c r="BE238" s="1">
        <v>9068.61</v>
      </c>
      <c r="BF238">
        <v>3.8788</v>
      </c>
      <c r="BG238">
        <v>0.53449999999999998</v>
      </c>
      <c r="BH238">
        <v>0.25230000000000002</v>
      </c>
      <c r="BI238">
        <v>0.1447</v>
      </c>
      <c r="BJ238">
        <v>3.9E-2</v>
      </c>
      <c r="BK238">
        <v>2.9399999999999999E-2</v>
      </c>
    </row>
    <row r="239" spans="1:63" x14ac:dyDescent="0.25">
      <c r="A239" t="s">
        <v>240</v>
      </c>
      <c r="B239">
        <v>44131</v>
      </c>
      <c r="C239">
        <v>30.57</v>
      </c>
      <c r="D239">
        <v>57.19</v>
      </c>
      <c r="E239" s="1">
        <v>1748.53</v>
      </c>
      <c r="F239" s="1">
        <v>1700.66</v>
      </c>
      <c r="G239">
        <v>1.0999999999999999E-2</v>
      </c>
      <c r="H239">
        <v>6.9999999999999999E-4</v>
      </c>
      <c r="I239">
        <v>2.0400000000000001E-2</v>
      </c>
      <c r="J239">
        <v>1E-3</v>
      </c>
      <c r="K239">
        <v>4.7199999999999999E-2</v>
      </c>
      <c r="L239">
        <v>0.88</v>
      </c>
      <c r="M239">
        <v>3.9699999999999999E-2</v>
      </c>
      <c r="N239">
        <v>0.26819999999999999</v>
      </c>
      <c r="O239">
        <v>1.32E-2</v>
      </c>
      <c r="P239">
        <v>0.1305</v>
      </c>
      <c r="Q239" s="1">
        <v>64080.73</v>
      </c>
      <c r="R239">
        <v>0.14069999999999999</v>
      </c>
      <c r="S239">
        <v>0.20660000000000001</v>
      </c>
      <c r="T239">
        <v>0.65269999999999995</v>
      </c>
      <c r="U239">
        <v>13.05</v>
      </c>
      <c r="V239" s="1">
        <v>82493.960000000006</v>
      </c>
      <c r="W239">
        <v>130.19999999999999</v>
      </c>
      <c r="X239" s="1">
        <v>207567.68</v>
      </c>
      <c r="Y239">
        <v>0.70779999999999998</v>
      </c>
      <c r="Z239">
        <v>0.20050000000000001</v>
      </c>
      <c r="AA239">
        <v>9.1800000000000007E-2</v>
      </c>
      <c r="AB239">
        <v>0.29220000000000002</v>
      </c>
      <c r="AC239">
        <v>207.57</v>
      </c>
      <c r="AD239" s="1">
        <v>7296.05</v>
      </c>
      <c r="AE239">
        <v>678.19</v>
      </c>
      <c r="AF239" s="1">
        <v>195109.83</v>
      </c>
      <c r="AG239" t="s">
        <v>3</v>
      </c>
      <c r="AH239" s="1">
        <v>38512</v>
      </c>
      <c r="AI239" s="1">
        <v>68945.13</v>
      </c>
      <c r="AJ239">
        <v>53.09</v>
      </c>
      <c r="AK239">
        <v>30.91</v>
      </c>
      <c r="AL239">
        <v>37.659999999999997</v>
      </c>
      <c r="AM239">
        <v>4.75</v>
      </c>
      <c r="AN239" s="1">
        <v>1394.93</v>
      </c>
      <c r="AO239">
        <v>0.86619999999999997</v>
      </c>
      <c r="AP239" s="1">
        <v>1520.24</v>
      </c>
      <c r="AQ239" s="1">
        <v>1954.64</v>
      </c>
      <c r="AR239" s="1">
        <v>6914.56</v>
      </c>
      <c r="AS239">
        <v>717.05</v>
      </c>
      <c r="AT239">
        <v>384.51</v>
      </c>
      <c r="AU239" s="1">
        <v>11490.99</v>
      </c>
      <c r="AV239" s="1">
        <v>4697.97</v>
      </c>
      <c r="AW239">
        <v>0.34799999999999998</v>
      </c>
      <c r="AX239" s="1">
        <v>6516.27</v>
      </c>
      <c r="AY239">
        <v>0.48270000000000002</v>
      </c>
      <c r="AZ239" s="1">
        <v>1182.71</v>
      </c>
      <c r="BA239">
        <v>8.7599999999999997E-2</v>
      </c>
      <c r="BB239" s="1">
        <v>1103.3499999999999</v>
      </c>
      <c r="BC239">
        <v>8.1699999999999995E-2</v>
      </c>
      <c r="BD239" s="1">
        <v>13500.3</v>
      </c>
      <c r="BE239" s="1">
        <v>3131.13</v>
      </c>
      <c r="BF239">
        <v>0.56989999999999996</v>
      </c>
      <c r="BG239">
        <v>0.57199999999999995</v>
      </c>
      <c r="BH239">
        <v>0.22459999999999999</v>
      </c>
      <c r="BI239">
        <v>0.14960000000000001</v>
      </c>
      <c r="BJ239">
        <v>3.1899999999999998E-2</v>
      </c>
      <c r="BK239">
        <v>2.18E-2</v>
      </c>
    </row>
    <row r="240" spans="1:63" x14ac:dyDescent="0.25">
      <c r="A240" t="s">
        <v>241</v>
      </c>
      <c r="B240">
        <v>46565</v>
      </c>
      <c r="C240">
        <v>26.05</v>
      </c>
      <c r="D240">
        <v>98.57</v>
      </c>
      <c r="E240" s="1">
        <v>2567.4499999999998</v>
      </c>
      <c r="F240" s="1">
        <v>2472.63</v>
      </c>
      <c r="G240">
        <v>2.93E-2</v>
      </c>
      <c r="H240">
        <v>1.1999999999999999E-3</v>
      </c>
      <c r="I240">
        <v>2.5999999999999999E-2</v>
      </c>
      <c r="J240">
        <v>8.0000000000000004E-4</v>
      </c>
      <c r="K240">
        <v>3.3300000000000003E-2</v>
      </c>
      <c r="L240">
        <v>0.87660000000000005</v>
      </c>
      <c r="M240">
        <v>3.2899999999999999E-2</v>
      </c>
      <c r="N240">
        <v>0.1201</v>
      </c>
      <c r="O240">
        <v>1.4200000000000001E-2</v>
      </c>
      <c r="P240">
        <v>0.1186</v>
      </c>
      <c r="Q240" s="1">
        <v>76870.53</v>
      </c>
      <c r="R240">
        <v>0.1183</v>
      </c>
      <c r="S240">
        <v>0.18379999999999999</v>
      </c>
      <c r="T240">
        <v>0.69789999999999996</v>
      </c>
      <c r="U240">
        <v>16.329999999999998</v>
      </c>
      <c r="V240" s="1">
        <v>96891.68</v>
      </c>
      <c r="W240">
        <v>154.9</v>
      </c>
      <c r="X240" s="1">
        <v>290299.87</v>
      </c>
      <c r="Y240">
        <v>0.80079999999999996</v>
      </c>
      <c r="Z240">
        <v>0.15809999999999999</v>
      </c>
      <c r="AA240">
        <v>4.1099999999999998E-2</v>
      </c>
      <c r="AB240">
        <v>0.19919999999999999</v>
      </c>
      <c r="AC240">
        <v>290.3</v>
      </c>
      <c r="AD240" s="1">
        <v>11085.8</v>
      </c>
      <c r="AE240" s="1">
        <v>1119.6600000000001</v>
      </c>
      <c r="AF240" s="1">
        <v>273680.90000000002</v>
      </c>
      <c r="AG240" t="s">
        <v>3</v>
      </c>
      <c r="AH240" s="1">
        <v>50274</v>
      </c>
      <c r="AI240" s="1">
        <v>109163.36</v>
      </c>
      <c r="AJ240">
        <v>70.09</v>
      </c>
      <c r="AK240">
        <v>36.56</v>
      </c>
      <c r="AL240">
        <v>43.61</v>
      </c>
      <c r="AM240">
        <v>4.74</v>
      </c>
      <c r="AN240" s="1">
        <v>1547.42</v>
      </c>
      <c r="AO240">
        <v>0.68659999999999999</v>
      </c>
      <c r="AP240" s="1">
        <v>1706.84</v>
      </c>
      <c r="AQ240" s="1">
        <v>2196.08</v>
      </c>
      <c r="AR240" s="1">
        <v>8327.0300000000007</v>
      </c>
      <c r="AS240">
        <v>835.66</v>
      </c>
      <c r="AT240">
        <v>385.36</v>
      </c>
      <c r="AU240" s="1">
        <v>13450.96</v>
      </c>
      <c r="AV240" s="1">
        <v>3228.13</v>
      </c>
      <c r="AW240">
        <v>0.21759999999999999</v>
      </c>
      <c r="AX240" s="1">
        <v>9913.73</v>
      </c>
      <c r="AY240">
        <v>0.66839999999999999</v>
      </c>
      <c r="AZ240">
        <v>897.58</v>
      </c>
      <c r="BA240">
        <v>6.0499999999999998E-2</v>
      </c>
      <c r="BB240">
        <v>793.62</v>
      </c>
      <c r="BC240">
        <v>5.3499999999999999E-2</v>
      </c>
      <c r="BD240" s="1">
        <v>14833.07</v>
      </c>
      <c r="BE240" s="1">
        <v>1646.15</v>
      </c>
      <c r="BF240">
        <v>0.15390000000000001</v>
      </c>
      <c r="BG240">
        <v>0.60240000000000005</v>
      </c>
      <c r="BH240">
        <v>0.22650000000000001</v>
      </c>
      <c r="BI240">
        <v>0.12470000000000001</v>
      </c>
      <c r="BJ240">
        <v>2.86E-2</v>
      </c>
      <c r="BK240">
        <v>1.78E-2</v>
      </c>
    </row>
    <row r="241" spans="1:63" x14ac:dyDescent="0.25">
      <c r="A241" t="s">
        <v>242</v>
      </c>
      <c r="B241">
        <v>47803</v>
      </c>
      <c r="C241">
        <v>55.67</v>
      </c>
      <c r="D241">
        <v>40.729999999999997</v>
      </c>
      <c r="E241" s="1">
        <v>2267.38</v>
      </c>
      <c r="F241" s="1">
        <v>2065.2600000000002</v>
      </c>
      <c r="G241">
        <v>6.3E-3</v>
      </c>
      <c r="H241">
        <v>8.9999999999999998E-4</v>
      </c>
      <c r="I241">
        <v>2.2200000000000001E-2</v>
      </c>
      <c r="J241">
        <v>8.9999999999999998E-4</v>
      </c>
      <c r="K241">
        <v>5.4300000000000001E-2</v>
      </c>
      <c r="L241">
        <v>0.85060000000000002</v>
      </c>
      <c r="M241">
        <v>6.4699999999999994E-2</v>
      </c>
      <c r="N241">
        <v>0.50090000000000001</v>
      </c>
      <c r="O241">
        <v>1.5699999999999999E-2</v>
      </c>
      <c r="P241">
        <v>0.1623</v>
      </c>
      <c r="Q241" s="1">
        <v>62143.8</v>
      </c>
      <c r="R241">
        <v>0.1721</v>
      </c>
      <c r="S241">
        <v>0.19239999999999999</v>
      </c>
      <c r="T241">
        <v>0.63549999999999995</v>
      </c>
      <c r="U241">
        <v>16.05</v>
      </c>
      <c r="V241" s="1">
        <v>82214.97</v>
      </c>
      <c r="W241">
        <v>136.22</v>
      </c>
      <c r="X241" s="1">
        <v>160313.24</v>
      </c>
      <c r="Y241">
        <v>0.71899999999999997</v>
      </c>
      <c r="Z241">
        <v>0.21129999999999999</v>
      </c>
      <c r="AA241">
        <v>6.9699999999999998E-2</v>
      </c>
      <c r="AB241">
        <v>0.28100000000000003</v>
      </c>
      <c r="AC241">
        <v>160.31</v>
      </c>
      <c r="AD241" s="1">
        <v>4770.09</v>
      </c>
      <c r="AE241">
        <v>506.83</v>
      </c>
      <c r="AF241" s="1">
        <v>149783.84</v>
      </c>
      <c r="AG241" t="s">
        <v>3</v>
      </c>
      <c r="AH241" s="1">
        <v>33031</v>
      </c>
      <c r="AI241" s="1">
        <v>53444.45</v>
      </c>
      <c r="AJ241">
        <v>45.76</v>
      </c>
      <c r="AK241">
        <v>27.44</v>
      </c>
      <c r="AL241">
        <v>34.15</v>
      </c>
      <c r="AM241">
        <v>3.97</v>
      </c>
      <c r="AN241" s="1">
        <v>1322.59</v>
      </c>
      <c r="AO241">
        <v>1.0091000000000001</v>
      </c>
      <c r="AP241" s="1">
        <v>1561.18</v>
      </c>
      <c r="AQ241" s="1">
        <v>2106.9699999999998</v>
      </c>
      <c r="AR241" s="1">
        <v>7338.21</v>
      </c>
      <c r="AS241">
        <v>790.01</v>
      </c>
      <c r="AT241">
        <v>330.88</v>
      </c>
      <c r="AU241" s="1">
        <v>12127.24</v>
      </c>
      <c r="AV241" s="1">
        <v>6684.34</v>
      </c>
      <c r="AW241">
        <v>0.4728</v>
      </c>
      <c r="AX241" s="1">
        <v>4976.25</v>
      </c>
      <c r="AY241">
        <v>0.35199999999999998</v>
      </c>
      <c r="AZ241">
        <v>974.74</v>
      </c>
      <c r="BA241">
        <v>6.8900000000000003E-2</v>
      </c>
      <c r="BB241" s="1">
        <v>1502.73</v>
      </c>
      <c r="BC241">
        <v>0.10630000000000001</v>
      </c>
      <c r="BD241" s="1">
        <v>14138.06</v>
      </c>
      <c r="BE241" s="1">
        <v>4892.62</v>
      </c>
      <c r="BF241">
        <v>1.3954</v>
      </c>
      <c r="BG241">
        <v>0.55530000000000002</v>
      </c>
      <c r="BH241">
        <v>0.24060000000000001</v>
      </c>
      <c r="BI241">
        <v>0.16</v>
      </c>
      <c r="BJ241">
        <v>2.8299999999999999E-2</v>
      </c>
      <c r="BK241">
        <v>1.5800000000000002E-2</v>
      </c>
    </row>
    <row r="242" spans="1:63" x14ac:dyDescent="0.25">
      <c r="A242" t="s">
        <v>243</v>
      </c>
      <c r="B242">
        <v>45435</v>
      </c>
      <c r="C242">
        <v>15.73</v>
      </c>
      <c r="D242">
        <v>175.15</v>
      </c>
      <c r="E242" s="1">
        <v>2754.65</v>
      </c>
      <c r="F242" s="1">
        <v>2725.26</v>
      </c>
      <c r="G242">
        <v>6.4399999999999999E-2</v>
      </c>
      <c r="H242">
        <v>5.0000000000000001E-4</v>
      </c>
      <c r="I242">
        <v>4.4200000000000003E-2</v>
      </c>
      <c r="J242">
        <v>1E-3</v>
      </c>
      <c r="K242">
        <v>3.7699999999999997E-2</v>
      </c>
      <c r="L242">
        <v>0.79490000000000005</v>
      </c>
      <c r="M242">
        <v>5.7299999999999997E-2</v>
      </c>
      <c r="N242">
        <v>5.2600000000000001E-2</v>
      </c>
      <c r="O242">
        <v>1.8200000000000001E-2</v>
      </c>
      <c r="P242">
        <v>0.1273</v>
      </c>
      <c r="Q242" s="1">
        <v>83446.899999999994</v>
      </c>
      <c r="R242">
        <v>0.12989999999999999</v>
      </c>
      <c r="S242">
        <v>0.16850000000000001</v>
      </c>
      <c r="T242">
        <v>0.7016</v>
      </c>
      <c r="U242">
        <v>19.64</v>
      </c>
      <c r="V242" s="1">
        <v>101148.93</v>
      </c>
      <c r="W242">
        <v>139.53</v>
      </c>
      <c r="X242" s="1">
        <v>321939.02</v>
      </c>
      <c r="Y242">
        <v>0.87560000000000004</v>
      </c>
      <c r="Z242">
        <v>0.1024</v>
      </c>
      <c r="AA242">
        <v>2.1999999999999999E-2</v>
      </c>
      <c r="AB242">
        <v>0.1244</v>
      </c>
      <c r="AC242">
        <v>321.94</v>
      </c>
      <c r="AD242" s="1">
        <v>13332.69</v>
      </c>
      <c r="AE242" s="1">
        <v>1455.38</v>
      </c>
      <c r="AF242" s="1">
        <v>313079.38</v>
      </c>
      <c r="AG242" t="s">
        <v>3</v>
      </c>
      <c r="AH242" s="1">
        <v>72009</v>
      </c>
      <c r="AI242" s="1">
        <v>208050.46</v>
      </c>
      <c r="AJ242">
        <v>96.49</v>
      </c>
      <c r="AK242">
        <v>44.84</v>
      </c>
      <c r="AL242">
        <v>59.9</v>
      </c>
      <c r="AM242">
        <v>4.7699999999999996</v>
      </c>
      <c r="AN242" s="1">
        <v>2984.02</v>
      </c>
      <c r="AO242">
        <v>0.57769999999999999</v>
      </c>
      <c r="AP242" s="1">
        <v>2073.0700000000002</v>
      </c>
      <c r="AQ242" s="1">
        <v>2113.4</v>
      </c>
      <c r="AR242" s="1">
        <v>9845.7999999999993</v>
      </c>
      <c r="AS242" s="1">
        <v>1232.27</v>
      </c>
      <c r="AT242">
        <v>514.24</v>
      </c>
      <c r="AU242" s="1">
        <v>15778.79</v>
      </c>
      <c r="AV242" s="1">
        <v>3020.21</v>
      </c>
      <c r="AW242">
        <v>0.17560000000000001</v>
      </c>
      <c r="AX242" s="1">
        <v>12481</v>
      </c>
      <c r="AY242">
        <v>0.72550000000000003</v>
      </c>
      <c r="AZ242" s="1">
        <v>1095.29</v>
      </c>
      <c r="BA242">
        <v>6.3700000000000007E-2</v>
      </c>
      <c r="BB242">
        <v>607</v>
      </c>
      <c r="BC242">
        <v>3.5299999999999998E-2</v>
      </c>
      <c r="BD242" s="1">
        <v>17203.5</v>
      </c>
      <c r="BE242" s="1">
        <v>1349.49</v>
      </c>
      <c r="BF242">
        <v>7.7700000000000005E-2</v>
      </c>
      <c r="BG242">
        <v>0.60589999999999999</v>
      </c>
      <c r="BH242">
        <v>0.2185</v>
      </c>
      <c r="BI242">
        <v>0.12620000000000001</v>
      </c>
      <c r="BJ242">
        <v>3.0800000000000001E-2</v>
      </c>
      <c r="BK242">
        <v>1.8700000000000001E-2</v>
      </c>
    </row>
    <row r="243" spans="1:63" x14ac:dyDescent="0.25">
      <c r="A243" t="s">
        <v>244</v>
      </c>
      <c r="B243">
        <v>48082</v>
      </c>
      <c r="C243">
        <v>80.709999999999994</v>
      </c>
      <c r="D243">
        <v>18.93</v>
      </c>
      <c r="E243" s="1">
        <v>1527.77</v>
      </c>
      <c r="F243" s="1">
        <v>1434.41</v>
      </c>
      <c r="G243">
        <v>5.8999999999999999E-3</v>
      </c>
      <c r="H243">
        <v>1.2999999999999999E-3</v>
      </c>
      <c r="I243">
        <v>1.12E-2</v>
      </c>
      <c r="J243">
        <v>1.1000000000000001E-3</v>
      </c>
      <c r="K243">
        <v>4.5499999999999999E-2</v>
      </c>
      <c r="L243">
        <v>0.89839999999999998</v>
      </c>
      <c r="M243">
        <v>3.6499999999999998E-2</v>
      </c>
      <c r="N243">
        <v>0.42670000000000002</v>
      </c>
      <c r="O243">
        <v>7.9000000000000008E-3</v>
      </c>
      <c r="P243">
        <v>0.15440000000000001</v>
      </c>
      <c r="Q243" s="1">
        <v>60703.94</v>
      </c>
      <c r="R243">
        <v>0.1719</v>
      </c>
      <c r="S243">
        <v>0.21340000000000001</v>
      </c>
      <c r="T243">
        <v>0.61460000000000004</v>
      </c>
      <c r="U243">
        <v>11.67</v>
      </c>
      <c r="V243" s="1">
        <v>77627.360000000001</v>
      </c>
      <c r="W243">
        <v>126.05</v>
      </c>
      <c r="X243" s="1">
        <v>178022.74</v>
      </c>
      <c r="Y243">
        <v>0.76290000000000002</v>
      </c>
      <c r="Z243">
        <v>0.17169999999999999</v>
      </c>
      <c r="AA243">
        <v>6.5500000000000003E-2</v>
      </c>
      <c r="AB243">
        <v>0.23710000000000001</v>
      </c>
      <c r="AC243">
        <v>178.02</v>
      </c>
      <c r="AD243" s="1">
        <v>4992.8500000000004</v>
      </c>
      <c r="AE243">
        <v>564.51</v>
      </c>
      <c r="AF243" s="1">
        <v>161421.9</v>
      </c>
      <c r="AG243" t="s">
        <v>3</v>
      </c>
      <c r="AH243" s="1">
        <v>34747</v>
      </c>
      <c r="AI243" s="1">
        <v>54469.89</v>
      </c>
      <c r="AJ243">
        <v>44.19</v>
      </c>
      <c r="AK243">
        <v>25.46</v>
      </c>
      <c r="AL243">
        <v>30.89</v>
      </c>
      <c r="AM243">
        <v>4.16</v>
      </c>
      <c r="AN243" s="1">
        <v>1464.89</v>
      </c>
      <c r="AO243">
        <v>1.2077</v>
      </c>
      <c r="AP243" s="1">
        <v>1585.19</v>
      </c>
      <c r="AQ243" s="1">
        <v>2219.3000000000002</v>
      </c>
      <c r="AR243" s="1">
        <v>7236.42</v>
      </c>
      <c r="AS243">
        <v>837.61</v>
      </c>
      <c r="AT243">
        <v>415.81</v>
      </c>
      <c r="AU243" s="1">
        <v>12294.33</v>
      </c>
      <c r="AV243" s="1">
        <v>6426.99</v>
      </c>
      <c r="AW243">
        <v>0.441</v>
      </c>
      <c r="AX243" s="1">
        <v>5536.15</v>
      </c>
      <c r="AY243">
        <v>0.37990000000000002</v>
      </c>
      <c r="AZ243" s="1">
        <v>1216.6500000000001</v>
      </c>
      <c r="BA243">
        <v>8.3500000000000005E-2</v>
      </c>
      <c r="BB243" s="1">
        <v>1392.39</v>
      </c>
      <c r="BC243">
        <v>9.5600000000000004E-2</v>
      </c>
      <c r="BD243" s="1">
        <v>14572.19</v>
      </c>
      <c r="BE243" s="1">
        <v>4866.16</v>
      </c>
      <c r="BF243">
        <v>1.3217000000000001</v>
      </c>
      <c r="BG243">
        <v>0.56159999999999999</v>
      </c>
      <c r="BH243">
        <v>0.23749999999999999</v>
      </c>
      <c r="BI243">
        <v>0.15040000000000001</v>
      </c>
      <c r="BJ243">
        <v>3.1099999999999999E-2</v>
      </c>
      <c r="BK243">
        <v>1.9400000000000001E-2</v>
      </c>
    </row>
    <row r="244" spans="1:63" x14ac:dyDescent="0.25">
      <c r="A244" t="s">
        <v>245</v>
      </c>
      <c r="B244">
        <v>50286</v>
      </c>
      <c r="C244">
        <v>160.66999999999999</v>
      </c>
      <c r="D244">
        <v>10.130000000000001</v>
      </c>
      <c r="E244" s="1">
        <v>1627.67</v>
      </c>
      <c r="F244" s="1">
        <v>1577.73</v>
      </c>
      <c r="G244">
        <v>1.8E-3</v>
      </c>
      <c r="H244">
        <v>5.0000000000000001E-4</v>
      </c>
      <c r="I244">
        <v>3.8999999999999998E-3</v>
      </c>
      <c r="J244">
        <v>5.0000000000000001E-4</v>
      </c>
      <c r="K244">
        <v>1.0999999999999999E-2</v>
      </c>
      <c r="L244">
        <v>0.96619999999999995</v>
      </c>
      <c r="M244">
        <v>1.6299999999999999E-2</v>
      </c>
      <c r="N244">
        <v>0.41520000000000001</v>
      </c>
      <c r="O244">
        <v>1.8E-3</v>
      </c>
      <c r="P244">
        <v>0.15890000000000001</v>
      </c>
      <c r="Q244" s="1">
        <v>59048.09</v>
      </c>
      <c r="R244">
        <v>0.16839999999999999</v>
      </c>
      <c r="S244">
        <v>0.19359999999999999</v>
      </c>
      <c r="T244">
        <v>0.63800000000000001</v>
      </c>
      <c r="U244">
        <v>15</v>
      </c>
      <c r="V244" s="1">
        <v>72565.279999999999</v>
      </c>
      <c r="W244">
        <v>104.34</v>
      </c>
      <c r="X244" s="1">
        <v>224482.84</v>
      </c>
      <c r="Y244">
        <v>0.59209999999999996</v>
      </c>
      <c r="Z244">
        <v>0.13220000000000001</v>
      </c>
      <c r="AA244">
        <v>0.27560000000000001</v>
      </c>
      <c r="AB244">
        <v>0.40789999999999998</v>
      </c>
      <c r="AC244">
        <v>224.48</v>
      </c>
      <c r="AD244" s="1">
        <v>6146.55</v>
      </c>
      <c r="AE244">
        <v>451.68</v>
      </c>
      <c r="AF244" s="1">
        <v>173557.21</v>
      </c>
      <c r="AG244" t="s">
        <v>3</v>
      </c>
      <c r="AH244" s="1">
        <v>34611</v>
      </c>
      <c r="AI244" s="1">
        <v>55654.77</v>
      </c>
      <c r="AJ244">
        <v>34.61</v>
      </c>
      <c r="AK244">
        <v>23.57</v>
      </c>
      <c r="AL244">
        <v>26.05</v>
      </c>
      <c r="AM244">
        <v>4.6399999999999997</v>
      </c>
      <c r="AN244" s="1">
        <v>1561.76</v>
      </c>
      <c r="AO244">
        <v>0.99729999999999996</v>
      </c>
      <c r="AP244" s="1">
        <v>1625.82</v>
      </c>
      <c r="AQ244" s="1">
        <v>2705.05</v>
      </c>
      <c r="AR244" s="1">
        <v>7408.43</v>
      </c>
      <c r="AS244">
        <v>732.79</v>
      </c>
      <c r="AT244">
        <v>444.28</v>
      </c>
      <c r="AU244" s="1">
        <v>12916.37</v>
      </c>
      <c r="AV244" s="1">
        <v>7440.04</v>
      </c>
      <c r="AW244">
        <v>0.46350000000000002</v>
      </c>
      <c r="AX244" s="1">
        <v>5704.93</v>
      </c>
      <c r="AY244">
        <v>0.35539999999999999</v>
      </c>
      <c r="AZ244" s="1">
        <v>1415.9</v>
      </c>
      <c r="BA244">
        <v>8.8200000000000001E-2</v>
      </c>
      <c r="BB244" s="1">
        <v>1490.4</v>
      </c>
      <c r="BC244">
        <v>9.2899999999999996E-2</v>
      </c>
      <c r="BD244" s="1">
        <v>16051.26</v>
      </c>
      <c r="BE244" s="1">
        <v>6447.62</v>
      </c>
      <c r="BF244">
        <v>1.8198000000000001</v>
      </c>
      <c r="BG244">
        <v>0.55430000000000001</v>
      </c>
      <c r="BH244">
        <v>0.249</v>
      </c>
      <c r="BI244">
        <v>0.14099999999999999</v>
      </c>
      <c r="BJ244">
        <v>3.7499999999999999E-2</v>
      </c>
      <c r="BK244">
        <v>1.8100000000000002E-2</v>
      </c>
    </row>
    <row r="245" spans="1:63" x14ac:dyDescent="0.25">
      <c r="A245" t="s">
        <v>246</v>
      </c>
      <c r="B245">
        <v>44149</v>
      </c>
      <c r="C245">
        <v>11.95</v>
      </c>
      <c r="D245">
        <v>184.51</v>
      </c>
      <c r="E245" s="1">
        <v>2205.3000000000002</v>
      </c>
      <c r="F245" s="1">
        <v>1946.13</v>
      </c>
      <c r="G245">
        <v>3.5000000000000001E-3</v>
      </c>
      <c r="H245">
        <v>8.9999999999999998E-4</v>
      </c>
      <c r="I245">
        <v>9.1200000000000003E-2</v>
      </c>
      <c r="J245">
        <v>1.5E-3</v>
      </c>
      <c r="K245">
        <v>4.3299999999999998E-2</v>
      </c>
      <c r="L245">
        <v>0.75</v>
      </c>
      <c r="M245">
        <v>0.1096</v>
      </c>
      <c r="N245">
        <v>0.94220000000000004</v>
      </c>
      <c r="O245">
        <v>9.2999999999999992E-3</v>
      </c>
      <c r="P245">
        <v>0.1792</v>
      </c>
      <c r="Q245" s="1">
        <v>59838.92</v>
      </c>
      <c r="R245">
        <v>0.19420000000000001</v>
      </c>
      <c r="S245">
        <v>0.21199999999999999</v>
      </c>
      <c r="T245">
        <v>0.59379999999999999</v>
      </c>
      <c r="U245">
        <v>19.239999999999998</v>
      </c>
      <c r="V245" s="1">
        <v>77864.69</v>
      </c>
      <c r="W245">
        <v>111.98</v>
      </c>
      <c r="X245" s="1">
        <v>104133.04</v>
      </c>
      <c r="Y245">
        <v>0.66830000000000001</v>
      </c>
      <c r="Z245">
        <v>0.24610000000000001</v>
      </c>
      <c r="AA245">
        <v>8.5599999999999996E-2</v>
      </c>
      <c r="AB245">
        <v>0.33169999999999999</v>
      </c>
      <c r="AC245">
        <v>104.13</v>
      </c>
      <c r="AD245" s="1">
        <v>3313.89</v>
      </c>
      <c r="AE245">
        <v>406.76</v>
      </c>
      <c r="AF245" s="1">
        <v>87419.63</v>
      </c>
      <c r="AG245" t="s">
        <v>3</v>
      </c>
      <c r="AH245" s="1">
        <v>28174</v>
      </c>
      <c r="AI245" s="1">
        <v>42415.32</v>
      </c>
      <c r="AJ245">
        <v>45.03</v>
      </c>
      <c r="AK245">
        <v>29.03</v>
      </c>
      <c r="AL245">
        <v>33.21</v>
      </c>
      <c r="AM245">
        <v>4.2300000000000004</v>
      </c>
      <c r="AN245">
        <v>87.29</v>
      </c>
      <c r="AO245">
        <v>0.89510000000000001</v>
      </c>
      <c r="AP245" s="1">
        <v>1769.33</v>
      </c>
      <c r="AQ245" s="1">
        <v>2442.14</v>
      </c>
      <c r="AR245" s="1">
        <v>7758.97</v>
      </c>
      <c r="AS245">
        <v>850.67</v>
      </c>
      <c r="AT245">
        <v>432.06</v>
      </c>
      <c r="AU245" s="1">
        <v>13253.16</v>
      </c>
      <c r="AV245" s="1">
        <v>9667.4599999999991</v>
      </c>
      <c r="AW245">
        <v>0.59340000000000004</v>
      </c>
      <c r="AX245" s="1">
        <v>3249.29</v>
      </c>
      <c r="AY245">
        <v>0.19950000000000001</v>
      </c>
      <c r="AZ245" s="1">
        <v>1125.04</v>
      </c>
      <c r="BA245">
        <v>6.9099999999999995E-2</v>
      </c>
      <c r="BB245" s="1">
        <v>2249.0300000000002</v>
      </c>
      <c r="BC245">
        <v>0.1381</v>
      </c>
      <c r="BD245" s="1">
        <v>16290.82</v>
      </c>
      <c r="BE245" s="1">
        <v>6967.53</v>
      </c>
      <c r="BF245">
        <v>3.1718000000000002</v>
      </c>
      <c r="BG245">
        <v>0.5504</v>
      </c>
      <c r="BH245">
        <v>0.2359</v>
      </c>
      <c r="BI245">
        <v>0.1716</v>
      </c>
      <c r="BJ245">
        <v>2.7900000000000001E-2</v>
      </c>
      <c r="BK245">
        <v>1.43E-2</v>
      </c>
    </row>
    <row r="246" spans="1:63" x14ac:dyDescent="0.25">
      <c r="A246" t="s">
        <v>247</v>
      </c>
      <c r="B246">
        <v>49809</v>
      </c>
      <c r="C246">
        <v>59.76</v>
      </c>
      <c r="D246">
        <v>9.5500000000000007</v>
      </c>
      <c r="E246">
        <v>570.83000000000004</v>
      </c>
      <c r="F246">
        <v>623.15</v>
      </c>
      <c r="G246">
        <v>1.8E-3</v>
      </c>
      <c r="H246">
        <v>8.0000000000000004E-4</v>
      </c>
      <c r="I246">
        <v>5.3E-3</v>
      </c>
      <c r="J246">
        <v>1E-4</v>
      </c>
      <c r="K246">
        <v>1.4500000000000001E-2</v>
      </c>
      <c r="L246">
        <v>0.96419999999999995</v>
      </c>
      <c r="M246">
        <v>1.3299999999999999E-2</v>
      </c>
      <c r="N246">
        <v>0.17680000000000001</v>
      </c>
      <c r="O246">
        <v>2.2000000000000001E-3</v>
      </c>
      <c r="P246">
        <v>0.12920000000000001</v>
      </c>
      <c r="Q246" s="1">
        <v>58223.24</v>
      </c>
      <c r="R246">
        <v>0.17280000000000001</v>
      </c>
      <c r="S246">
        <v>0.1913</v>
      </c>
      <c r="T246">
        <v>0.63590000000000002</v>
      </c>
      <c r="U246">
        <v>5.71</v>
      </c>
      <c r="V246" s="1">
        <v>73312.539999999994</v>
      </c>
      <c r="W246">
        <v>96.48</v>
      </c>
      <c r="X246" s="1">
        <v>223469.24</v>
      </c>
      <c r="Y246">
        <v>0.69279999999999997</v>
      </c>
      <c r="Z246">
        <v>4.7699999999999999E-2</v>
      </c>
      <c r="AA246">
        <v>0.25950000000000001</v>
      </c>
      <c r="AB246">
        <v>0.30719999999999997</v>
      </c>
      <c r="AC246">
        <v>223.47</v>
      </c>
      <c r="AD246" s="1">
        <v>6753.54</v>
      </c>
      <c r="AE246">
        <v>564.41999999999996</v>
      </c>
      <c r="AF246" s="1">
        <v>171868.5</v>
      </c>
      <c r="AG246" t="s">
        <v>3</v>
      </c>
      <c r="AH246" s="1">
        <v>38734</v>
      </c>
      <c r="AI246" s="1">
        <v>64048.05</v>
      </c>
      <c r="AJ246">
        <v>37.380000000000003</v>
      </c>
      <c r="AK246">
        <v>25.06</v>
      </c>
      <c r="AL246">
        <v>28.46</v>
      </c>
      <c r="AM246">
        <v>4.96</v>
      </c>
      <c r="AN246" s="1">
        <v>2101.46</v>
      </c>
      <c r="AO246">
        <v>1.2874000000000001</v>
      </c>
      <c r="AP246" s="1">
        <v>1728.41</v>
      </c>
      <c r="AQ246" s="1">
        <v>2228.3000000000002</v>
      </c>
      <c r="AR246" s="1">
        <v>7571.28</v>
      </c>
      <c r="AS246">
        <v>672.65</v>
      </c>
      <c r="AT246">
        <v>501.81</v>
      </c>
      <c r="AU246" s="1">
        <v>12702.45</v>
      </c>
      <c r="AV246" s="1">
        <v>6248.73</v>
      </c>
      <c r="AW246">
        <v>0.40329999999999999</v>
      </c>
      <c r="AX246" s="1">
        <v>6325.11</v>
      </c>
      <c r="AY246">
        <v>0.40820000000000001</v>
      </c>
      <c r="AZ246" s="1">
        <v>1892.97</v>
      </c>
      <c r="BA246">
        <v>0.1222</v>
      </c>
      <c r="BB246" s="1">
        <v>1029.04</v>
      </c>
      <c r="BC246">
        <v>6.6400000000000001E-2</v>
      </c>
      <c r="BD246" s="1">
        <v>15495.85</v>
      </c>
      <c r="BE246" s="1">
        <v>6461.56</v>
      </c>
      <c r="BF246">
        <v>1.5927</v>
      </c>
      <c r="BG246">
        <v>0.55810000000000004</v>
      </c>
      <c r="BH246">
        <v>0.2475</v>
      </c>
      <c r="BI246">
        <v>0.12889999999999999</v>
      </c>
      <c r="BJ246">
        <v>3.39E-2</v>
      </c>
      <c r="BK246">
        <v>3.1600000000000003E-2</v>
      </c>
    </row>
    <row r="247" spans="1:63" x14ac:dyDescent="0.25">
      <c r="A247" t="s">
        <v>248</v>
      </c>
      <c r="B247">
        <v>44156</v>
      </c>
      <c r="C247">
        <v>132.86000000000001</v>
      </c>
      <c r="D247">
        <v>14.2</v>
      </c>
      <c r="E247" s="1">
        <v>1886.58</v>
      </c>
      <c r="F247" s="1">
        <v>1774.64</v>
      </c>
      <c r="G247">
        <v>2.3E-3</v>
      </c>
      <c r="H247">
        <v>5.0000000000000001E-4</v>
      </c>
      <c r="I247">
        <v>5.1000000000000004E-3</v>
      </c>
      <c r="J247">
        <v>1E-3</v>
      </c>
      <c r="K247">
        <v>1.61E-2</v>
      </c>
      <c r="L247">
        <v>0.95030000000000003</v>
      </c>
      <c r="M247">
        <v>2.46E-2</v>
      </c>
      <c r="N247">
        <v>0.441</v>
      </c>
      <c r="O247">
        <v>2.3999999999999998E-3</v>
      </c>
      <c r="P247">
        <v>0.158</v>
      </c>
      <c r="Q247" s="1">
        <v>59680.61</v>
      </c>
      <c r="R247">
        <v>0.1646</v>
      </c>
      <c r="S247">
        <v>0.2147</v>
      </c>
      <c r="T247">
        <v>0.62060000000000004</v>
      </c>
      <c r="U247">
        <v>15.29</v>
      </c>
      <c r="V247" s="1">
        <v>73501.919999999998</v>
      </c>
      <c r="W247">
        <v>118.44</v>
      </c>
      <c r="X247" s="1">
        <v>183975.9</v>
      </c>
      <c r="Y247">
        <v>0.66769999999999996</v>
      </c>
      <c r="Z247">
        <v>0.1454</v>
      </c>
      <c r="AA247">
        <v>0.18690000000000001</v>
      </c>
      <c r="AB247">
        <v>0.33229999999999998</v>
      </c>
      <c r="AC247">
        <v>183.98</v>
      </c>
      <c r="AD247" s="1">
        <v>4966.3999999999996</v>
      </c>
      <c r="AE247">
        <v>456.44</v>
      </c>
      <c r="AF247" s="1">
        <v>160165.64000000001</v>
      </c>
      <c r="AG247" t="s">
        <v>3</v>
      </c>
      <c r="AH247" s="1">
        <v>33580</v>
      </c>
      <c r="AI247" s="1">
        <v>52471.34</v>
      </c>
      <c r="AJ247">
        <v>35.770000000000003</v>
      </c>
      <c r="AK247">
        <v>24.21</v>
      </c>
      <c r="AL247">
        <v>26.88</v>
      </c>
      <c r="AM247">
        <v>4.3099999999999996</v>
      </c>
      <c r="AN247">
        <v>874.72</v>
      </c>
      <c r="AO247">
        <v>0.94289999999999996</v>
      </c>
      <c r="AP247" s="1">
        <v>1530.89</v>
      </c>
      <c r="AQ247" s="1">
        <v>2365.83</v>
      </c>
      <c r="AR247" s="1">
        <v>7228.85</v>
      </c>
      <c r="AS247">
        <v>653.34</v>
      </c>
      <c r="AT247">
        <v>306.76</v>
      </c>
      <c r="AU247" s="1">
        <v>12085.66</v>
      </c>
      <c r="AV247" s="1">
        <v>7328.08</v>
      </c>
      <c r="AW247">
        <v>0.50690000000000002</v>
      </c>
      <c r="AX247" s="1">
        <v>4583.92</v>
      </c>
      <c r="AY247">
        <v>0.31709999999999999</v>
      </c>
      <c r="AZ247" s="1">
        <v>1146.6500000000001</v>
      </c>
      <c r="BA247">
        <v>7.9299999999999995E-2</v>
      </c>
      <c r="BB247" s="1">
        <v>1398.31</v>
      </c>
      <c r="BC247">
        <v>9.6699999999999994E-2</v>
      </c>
      <c r="BD247" s="1">
        <v>14456.97</v>
      </c>
      <c r="BE247" s="1">
        <v>6133.46</v>
      </c>
      <c r="BF247">
        <v>1.8915999999999999</v>
      </c>
      <c r="BG247">
        <v>0.55110000000000003</v>
      </c>
      <c r="BH247">
        <v>0.25659999999999999</v>
      </c>
      <c r="BI247">
        <v>0.1366</v>
      </c>
      <c r="BJ247">
        <v>3.73E-2</v>
      </c>
      <c r="BK247">
        <v>1.83E-2</v>
      </c>
    </row>
    <row r="248" spans="1:63" x14ac:dyDescent="0.25">
      <c r="A248" t="s">
        <v>249</v>
      </c>
      <c r="B248">
        <v>49858</v>
      </c>
      <c r="C248">
        <v>29</v>
      </c>
      <c r="D248">
        <v>178.47</v>
      </c>
      <c r="E248" s="1">
        <v>5175.71</v>
      </c>
      <c r="F248" s="1">
        <v>5009.25</v>
      </c>
      <c r="G248">
        <v>2.9899999999999999E-2</v>
      </c>
      <c r="H248">
        <v>5.0000000000000001E-4</v>
      </c>
      <c r="I248">
        <v>4.1399999999999999E-2</v>
      </c>
      <c r="J248">
        <v>8.9999999999999998E-4</v>
      </c>
      <c r="K248">
        <v>4.19E-2</v>
      </c>
      <c r="L248">
        <v>0.8357</v>
      </c>
      <c r="M248">
        <v>4.9599999999999998E-2</v>
      </c>
      <c r="N248">
        <v>0.1978</v>
      </c>
      <c r="O248">
        <v>1.72E-2</v>
      </c>
      <c r="P248">
        <v>0.13639999999999999</v>
      </c>
      <c r="Q248" s="1">
        <v>73441.399999999994</v>
      </c>
      <c r="R248">
        <v>0.17080000000000001</v>
      </c>
      <c r="S248">
        <v>0.20549999999999999</v>
      </c>
      <c r="T248">
        <v>0.62370000000000003</v>
      </c>
      <c r="U248">
        <v>31.62</v>
      </c>
      <c r="V248" s="1">
        <v>98186.71</v>
      </c>
      <c r="W248">
        <v>161.08000000000001</v>
      </c>
      <c r="X248" s="1">
        <v>229184.05</v>
      </c>
      <c r="Y248">
        <v>0.77400000000000002</v>
      </c>
      <c r="Z248">
        <v>0.1888</v>
      </c>
      <c r="AA248">
        <v>3.7199999999999997E-2</v>
      </c>
      <c r="AB248">
        <v>0.22600000000000001</v>
      </c>
      <c r="AC248">
        <v>229.18</v>
      </c>
      <c r="AD248" s="1">
        <v>9041.2199999999993</v>
      </c>
      <c r="AE248">
        <v>933.68</v>
      </c>
      <c r="AF248" s="1">
        <v>212912.79</v>
      </c>
      <c r="AG248" t="s">
        <v>3</v>
      </c>
      <c r="AH248" s="1">
        <v>44592</v>
      </c>
      <c r="AI248" s="1">
        <v>79007.009999999995</v>
      </c>
      <c r="AJ248">
        <v>69.47</v>
      </c>
      <c r="AK248">
        <v>37.590000000000003</v>
      </c>
      <c r="AL248">
        <v>42.09</v>
      </c>
      <c r="AM248">
        <v>4.55</v>
      </c>
      <c r="AN248">
        <v>0</v>
      </c>
      <c r="AO248">
        <v>0.81869999999999998</v>
      </c>
      <c r="AP248" s="1">
        <v>1545.95</v>
      </c>
      <c r="AQ248" s="1">
        <v>2088.9</v>
      </c>
      <c r="AR248" s="1">
        <v>7588.78</v>
      </c>
      <c r="AS248">
        <v>859.4</v>
      </c>
      <c r="AT248">
        <v>392.69</v>
      </c>
      <c r="AU248" s="1">
        <v>12475.72</v>
      </c>
      <c r="AV248" s="1">
        <v>3898.95</v>
      </c>
      <c r="AW248">
        <v>0.28410000000000002</v>
      </c>
      <c r="AX248" s="1">
        <v>8046.58</v>
      </c>
      <c r="AY248">
        <v>0.58630000000000004</v>
      </c>
      <c r="AZ248">
        <v>892.46</v>
      </c>
      <c r="BA248">
        <v>6.5000000000000002E-2</v>
      </c>
      <c r="BB248">
        <v>887.32</v>
      </c>
      <c r="BC248">
        <v>6.4600000000000005E-2</v>
      </c>
      <c r="BD248" s="1">
        <v>13725.31</v>
      </c>
      <c r="BE248" s="1">
        <v>2522.9699999999998</v>
      </c>
      <c r="BF248">
        <v>0.34710000000000002</v>
      </c>
      <c r="BG248">
        <v>0.59360000000000002</v>
      </c>
      <c r="BH248">
        <v>0.23569999999999999</v>
      </c>
      <c r="BI248">
        <v>0.1215</v>
      </c>
      <c r="BJ248">
        <v>3.2800000000000003E-2</v>
      </c>
      <c r="BK248">
        <v>1.6500000000000001E-2</v>
      </c>
    </row>
    <row r="249" spans="1:63" x14ac:dyDescent="0.25">
      <c r="A249" t="s">
        <v>250</v>
      </c>
      <c r="B249">
        <v>48322</v>
      </c>
      <c r="C249">
        <v>73.86</v>
      </c>
      <c r="D249">
        <v>11.89</v>
      </c>
      <c r="E249">
        <v>878.53</v>
      </c>
      <c r="F249">
        <v>834.04</v>
      </c>
      <c r="G249">
        <v>1.6999999999999999E-3</v>
      </c>
      <c r="H249">
        <v>5.0000000000000001E-4</v>
      </c>
      <c r="I249">
        <v>4.7000000000000002E-3</v>
      </c>
      <c r="J249">
        <v>1.1000000000000001E-3</v>
      </c>
      <c r="K249">
        <v>1.5599999999999999E-2</v>
      </c>
      <c r="L249">
        <v>0.95379999999999998</v>
      </c>
      <c r="M249">
        <v>2.2499999999999999E-2</v>
      </c>
      <c r="N249">
        <v>0.36070000000000002</v>
      </c>
      <c r="O249">
        <v>1.6000000000000001E-3</v>
      </c>
      <c r="P249">
        <v>0.15</v>
      </c>
      <c r="Q249" s="1">
        <v>56553.93</v>
      </c>
      <c r="R249">
        <v>0.2407</v>
      </c>
      <c r="S249">
        <v>0.19789999999999999</v>
      </c>
      <c r="T249">
        <v>0.56140000000000001</v>
      </c>
      <c r="U249">
        <v>8.43</v>
      </c>
      <c r="V249" s="1">
        <v>71418.53</v>
      </c>
      <c r="W249">
        <v>99.77</v>
      </c>
      <c r="X249" s="1">
        <v>218903.24</v>
      </c>
      <c r="Y249">
        <v>0.69199999999999995</v>
      </c>
      <c r="Z249">
        <v>5.79E-2</v>
      </c>
      <c r="AA249">
        <v>0.25</v>
      </c>
      <c r="AB249">
        <v>0.308</v>
      </c>
      <c r="AC249">
        <v>218.9</v>
      </c>
      <c r="AD249" s="1">
        <v>6707.8</v>
      </c>
      <c r="AE249">
        <v>582.35</v>
      </c>
      <c r="AF249" s="1">
        <v>171029.3</v>
      </c>
      <c r="AG249" t="s">
        <v>3</v>
      </c>
      <c r="AH249" s="1">
        <v>35463</v>
      </c>
      <c r="AI249" s="1">
        <v>54828.23</v>
      </c>
      <c r="AJ249">
        <v>40.72</v>
      </c>
      <c r="AK249">
        <v>26.2</v>
      </c>
      <c r="AL249">
        <v>29.16</v>
      </c>
      <c r="AM249">
        <v>4.32</v>
      </c>
      <c r="AN249" s="1">
        <v>1685.98</v>
      </c>
      <c r="AO249">
        <v>1.2096</v>
      </c>
      <c r="AP249" s="1">
        <v>1867.05</v>
      </c>
      <c r="AQ249" s="1">
        <v>2545.73</v>
      </c>
      <c r="AR249" s="1">
        <v>7521.83</v>
      </c>
      <c r="AS249">
        <v>727.63</v>
      </c>
      <c r="AT249">
        <v>395.2</v>
      </c>
      <c r="AU249" s="1">
        <v>13057.43</v>
      </c>
      <c r="AV249" s="1">
        <v>7543.22</v>
      </c>
      <c r="AW249">
        <v>0.45119999999999999</v>
      </c>
      <c r="AX249" s="1">
        <v>6221.33</v>
      </c>
      <c r="AY249">
        <v>0.37219999999999998</v>
      </c>
      <c r="AZ249" s="1">
        <v>1517.4</v>
      </c>
      <c r="BA249">
        <v>9.0800000000000006E-2</v>
      </c>
      <c r="BB249" s="1">
        <v>1435.06</v>
      </c>
      <c r="BC249">
        <v>8.5800000000000001E-2</v>
      </c>
      <c r="BD249" s="1">
        <v>16717.009999999998</v>
      </c>
      <c r="BE249" s="1">
        <v>6191.65</v>
      </c>
      <c r="BF249">
        <v>1.7074</v>
      </c>
      <c r="BG249">
        <v>0.53569999999999995</v>
      </c>
      <c r="BH249">
        <v>0.24390000000000001</v>
      </c>
      <c r="BI249">
        <v>0.1608</v>
      </c>
      <c r="BJ249">
        <v>3.49E-2</v>
      </c>
      <c r="BK249">
        <v>2.47E-2</v>
      </c>
    </row>
    <row r="250" spans="1:63" x14ac:dyDescent="0.25">
      <c r="A250" t="s">
        <v>251</v>
      </c>
      <c r="B250">
        <v>49205</v>
      </c>
      <c r="C250">
        <v>75.81</v>
      </c>
      <c r="D250">
        <v>17.260000000000002</v>
      </c>
      <c r="E250" s="1">
        <v>1308.78</v>
      </c>
      <c r="F250" s="1">
        <v>1303.25</v>
      </c>
      <c r="G250">
        <v>2E-3</v>
      </c>
      <c r="H250">
        <v>2.9999999999999997E-4</v>
      </c>
      <c r="I250">
        <v>5.0000000000000001E-3</v>
      </c>
      <c r="J250">
        <v>4.0000000000000002E-4</v>
      </c>
      <c r="K250">
        <v>1.3899999999999999E-2</v>
      </c>
      <c r="L250">
        <v>0.95940000000000003</v>
      </c>
      <c r="M250">
        <v>1.9099999999999999E-2</v>
      </c>
      <c r="N250">
        <v>0.35139999999999999</v>
      </c>
      <c r="O250">
        <v>2.2000000000000001E-3</v>
      </c>
      <c r="P250">
        <v>0.14199999999999999</v>
      </c>
      <c r="Q250" s="1">
        <v>58202.15</v>
      </c>
      <c r="R250">
        <v>0.19950000000000001</v>
      </c>
      <c r="S250">
        <v>0.18959999999999999</v>
      </c>
      <c r="T250">
        <v>0.6109</v>
      </c>
      <c r="U250">
        <v>10.14</v>
      </c>
      <c r="V250" s="1">
        <v>77845.72</v>
      </c>
      <c r="W250">
        <v>123.43</v>
      </c>
      <c r="X250" s="1">
        <v>189541.09</v>
      </c>
      <c r="Y250">
        <v>0.72929999999999995</v>
      </c>
      <c r="Z250">
        <v>7.1300000000000002E-2</v>
      </c>
      <c r="AA250">
        <v>0.19950000000000001</v>
      </c>
      <c r="AB250">
        <v>0.2707</v>
      </c>
      <c r="AC250">
        <v>189.54</v>
      </c>
      <c r="AD250" s="1">
        <v>5201.0200000000004</v>
      </c>
      <c r="AE250">
        <v>494.77</v>
      </c>
      <c r="AF250" s="1">
        <v>146877.12</v>
      </c>
      <c r="AG250" t="s">
        <v>3</v>
      </c>
      <c r="AH250" s="1">
        <v>35903</v>
      </c>
      <c r="AI250" s="1">
        <v>56800.74</v>
      </c>
      <c r="AJ250">
        <v>37.81</v>
      </c>
      <c r="AK250">
        <v>24.52</v>
      </c>
      <c r="AL250">
        <v>27.16</v>
      </c>
      <c r="AM250">
        <v>4.5599999999999996</v>
      </c>
      <c r="AN250" s="1">
        <v>1465.45</v>
      </c>
      <c r="AO250">
        <v>1.0364</v>
      </c>
      <c r="AP250" s="1">
        <v>1543.56</v>
      </c>
      <c r="AQ250" s="1">
        <v>2329.9</v>
      </c>
      <c r="AR250" s="1">
        <v>7009.23</v>
      </c>
      <c r="AS250">
        <v>671.68</v>
      </c>
      <c r="AT250">
        <v>362.89</v>
      </c>
      <c r="AU250" s="1">
        <v>11917.25</v>
      </c>
      <c r="AV250" s="1">
        <v>6962.34</v>
      </c>
      <c r="AW250">
        <v>0.47289999999999999</v>
      </c>
      <c r="AX250" s="1">
        <v>4780.96</v>
      </c>
      <c r="AY250">
        <v>0.32469999999999999</v>
      </c>
      <c r="AZ250" s="1">
        <v>1651.76</v>
      </c>
      <c r="BA250">
        <v>0.11219999999999999</v>
      </c>
      <c r="BB250" s="1">
        <v>1326.93</v>
      </c>
      <c r="BC250">
        <v>9.01E-2</v>
      </c>
      <c r="BD250" s="1">
        <v>14721.98</v>
      </c>
      <c r="BE250" s="1">
        <v>6495.12</v>
      </c>
      <c r="BF250">
        <v>1.7208000000000001</v>
      </c>
      <c r="BG250">
        <v>0.54590000000000005</v>
      </c>
      <c r="BH250">
        <v>0.23910000000000001</v>
      </c>
      <c r="BI250">
        <v>0.1668</v>
      </c>
      <c r="BJ250">
        <v>3.2500000000000001E-2</v>
      </c>
      <c r="BK250">
        <v>1.5699999999999999E-2</v>
      </c>
    </row>
    <row r="251" spans="1:63" x14ac:dyDescent="0.25">
      <c r="A251" t="s">
        <v>252</v>
      </c>
      <c r="B251">
        <v>45872</v>
      </c>
      <c r="C251">
        <v>131.62</v>
      </c>
      <c r="D251">
        <v>11.86</v>
      </c>
      <c r="E251" s="1">
        <v>1561.21</v>
      </c>
      <c r="F251" s="1">
        <v>1457.45</v>
      </c>
      <c r="G251">
        <v>2.3E-3</v>
      </c>
      <c r="H251">
        <v>5.0000000000000001E-4</v>
      </c>
      <c r="I251">
        <v>7.4000000000000003E-3</v>
      </c>
      <c r="J251">
        <v>8.0000000000000004E-4</v>
      </c>
      <c r="K251">
        <v>2.4199999999999999E-2</v>
      </c>
      <c r="L251">
        <v>0.93579999999999997</v>
      </c>
      <c r="M251">
        <v>2.9000000000000001E-2</v>
      </c>
      <c r="N251">
        <v>0.41270000000000001</v>
      </c>
      <c r="O251">
        <v>4.1000000000000003E-3</v>
      </c>
      <c r="P251">
        <v>0.15659999999999999</v>
      </c>
      <c r="Q251" s="1">
        <v>57202.64</v>
      </c>
      <c r="R251">
        <v>0.1799</v>
      </c>
      <c r="S251">
        <v>0.215</v>
      </c>
      <c r="T251">
        <v>0.60509999999999997</v>
      </c>
      <c r="U251">
        <v>13.1</v>
      </c>
      <c r="V251" s="1">
        <v>73042.53</v>
      </c>
      <c r="W251">
        <v>114.26</v>
      </c>
      <c r="X251" s="1">
        <v>216873.49</v>
      </c>
      <c r="Y251">
        <v>0.61719999999999997</v>
      </c>
      <c r="Z251">
        <v>0.13750000000000001</v>
      </c>
      <c r="AA251">
        <v>0.24540000000000001</v>
      </c>
      <c r="AB251">
        <v>0.38279999999999997</v>
      </c>
      <c r="AC251">
        <v>216.87</v>
      </c>
      <c r="AD251" s="1">
        <v>6109.52</v>
      </c>
      <c r="AE251">
        <v>483.34</v>
      </c>
      <c r="AF251" s="1">
        <v>173676.11</v>
      </c>
      <c r="AG251" t="s">
        <v>3</v>
      </c>
      <c r="AH251" s="1">
        <v>33933</v>
      </c>
      <c r="AI251" s="1">
        <v>53783.76</v>
      </c>
      <c r="AJ251">
        <v>38.03</v>
      </c>
      <c r="AK251">
        <v>24.57</v>
      </c>
      <c r="AL251">
        <v>27.47</v>
      </c>
      <c r="AM251">
        <v>4.3</v>
      </c>
      <c r="AN251" s="1">
        <v>1429.85</v>
      </c>
      <c r="AO251">
        <v>1.0317000000000001</v>
      </c>
      <c r="AP251" s="1">
        <v>1616.76</v>
      </c>
      <c r="AQ251" s="1">
        <v>2396.2800000000002</v>
      </c>
      <c r="AR251" s="1">
        <v>7447.62</v>
      </c>
      <c r="AS251">
        <v>732.51</v>
      </c>
      <c r="AT251">
        <v>350.29</v>
      </c>
      <c r="AU251" s="1">
        <v>12543.46</v>
      </c>
      <c r="AV251" s="1">
        <v>7331.54</v>
      </c>
      <c r="AW251">
        <v>0.46910000000000002</v>
      </c>
      <c r="AX251" s="1">
        <v>5572.82</v>
      </c>
      <c r="AY251">
        <v>0.35659999999999997</v>
      </c>
      <c r="AZ251" s="1">
        <v>1298.1300000000001</v>
      </c>
      <c r="BA251">
        <v>8.3099999999999993E-2</v>
      </c>
      <c r="BB251" s="1">
        <v>1426.25</v>
      </c>
      <c r="BC251">
        <v>9.1300000000000006E-2</v>
      </c>
      <c r="BD251" s="1">
        <v>15628.74</v>
      </c>
      <c r="BE251" s="1">
        <v>6017.18</v>
      </c>
      <c r="BF251">
        <v>1.7202999999999999</v>
      </c>
      <c r="BG251">
        <v>0.54790000000000005</v>
      </c>
      <c r="BH251">
        <v>0.25779999999999997</v>
      </c>
      <c r="BI251">
        <v>0.13780000000000001</v>
      </c>
      <c r="BJ251">
        <v>3.8600000000000002E-2</v>
      </c>
      <c r="BK251">
        <v>1.7899999999999999E-2</v>
      </c>
    </row>
    <row r="252" spans="1:63" x14ac:dyDescent="0.25">
      <c r="A252" t="s">
        <v>253</v>
      </c>
      <c r="B252">
        <v>48256</v>
      </c>
      <c r="C252">
        <v>51.38</v>
      </c>
      <c r="D252">
        <v>24.37</v>
      </c>
      <c r="E252" s="1">
        <v>1252.01</v>
      </c>
      <c r="F252" s="1">
        <v>1168.4100000000001</v>
      </c>
      <c r="G252">
        <v>4.1999999999999997E-3</v>
      </c>
      <c r="H252">
        <v>1.1999999999999999E-3</v>
      </c>
      <c r="I252">
        <v>1.06E-2</v>
      </c>
      <c r="J252">
        <v>1.4E-3</v>
      </c>
      <c r="K252">
        <v>2.2499999999999999E-2</v>
      </c>
      <c r="L252">
        <v>0.92800000000000005</v>
      </c>
      <c r="M252">
        <v>3.2000000000000001E-2</v>
      </c>
      <c r="N252">
        <v>0.38619999999999999</v>
      </c>
      <c r="O252">
        <v>4.1000000000000003E-3</v>
      </c>
      <c r="P252">
        <v>0.1452</v>
      </c>
      <c r="Q252" s="1">
        <v>58568.97</v>
      </c>
      <c r="R252">
        <v>0.1759</v>
      </c>
      <c r="S252">
        <v>0.2198</v>
      </c>
      <c r="T252">
        <v>0.60429999999999995</v>
      </c>
      <c r="U252">
        <v>9.9499999999999993</v>
      </c>
      <c r="V252" s="1">
        <v>78774.490000000005</v>
      </c>
      <c r="W252">
        <v>121.4</v>
      </c>
      <c r="X252" s="1">
        <v>190139.02</v>
      </c>
      <c r="Y252">
        <v>0.78569999999999995</v>
      </c>
      <c r="Z252">
        <v>0.12970000000000001</v>
      </c>
      <c r="AA252">
        <v>8.4599999999999995E-2</v>
      </c>
      <c r="AB252">
        <v>0.21429999999999999</v>
      </c>
      <c r="AC252">
        <v>190.14</v>
      </c>
      <c r="AD252" s="1">
        <v>5389.93</v>
      </c>
      <c r="AE252">
        <v>592.89</v>
      </c>
      <c r="AF252" s="1">
        <v>163432.45000000001</v>
      </c>
      <c r="AG252" t="s">
        <v>3</v>
      </c>
      <c r="AH252" s="1">
        <v>36321</v>
      </c>
      <c r="AI252" s="1">
        <v>58408.09</v>
      </c>
      <c r="AJ252">
        <v>41.52</v>
      </c>
      <c r="AK252">
        <v>25.83</v>
      </c>
      <c r="AL252">
        <v>30.35</v>
      </c>
      <c r="AM252">
        <v>4.45</v>
      </c>
      <c r="AN252" s="1">
        <v>1302.1300000000001</v>
      </c>
      <c r="AO252">
        <v>0.99690000000000001</v>
      </c>
      <c r="AP252" s="1">
        <v>1606.3</v>
      </c>
      <c r="AQ252" s="1">
        <v>2130.37</v>
      </c>
      <c r="AR252" s="1">
        <v>6792.89</v>
      </c>
      <c r="AS252">
        <v>722.99</v>
      </c>
      <c r="AT252">
        <v>410.98</v>
      </c>
      <c r="AU252" s="1">
        <v>11663.53</v>
      </c>
      <c r="AV252" s="1">
        <v>6252.62</v>
      </c>
      <c r="AW252">
        <v>0.44159999999999999</v>
      </c>
      <c r="AX252" s="1">
        <v>5354.47</v>
      </c>
      <c r="AY252">
        <v>0.37809999999999999</v>
      </c>
      <c r="AZ252" s="1">
        <v>1274.4100000000001</v>
      </c>
      <c r="BA252">
        <v>0.09</v>
      </c>
      <c r="BB252" s="1">
        <v>1278.78</v>
      </c>
      <c r="BC252">
        <v>9.0300000000000005E-2</v>
      </c>
      <c r="BD252" s="1">
        <v>14160.28</v>
      </c>
      <c r="BE252" s="1">
        <v>4672.49</v>
      </c>
      <c r="BF252">
        <v>1.1404000000000001</v>
      </c>
      <c r="BG252">
        <v>0.54410000000000003</v>
      </c>
      <c r="BH252">
        <v>0.2344</v>
      </c>
      <c r="BI252">
        <v>0.1666</v>
      </c>
      <c r="BJ252">
        <v>3.3000000000000002E-2</v>
      </c>
      <c r="BK252">
        <v>2.1899999999999999E-2</v>
      </c>
    </row>
    <row r="253" spans="1:63" x14ac:dyDescent="0.25">
      <c r="A253" t="s">
        <v>254</v>
      </c>
      <c r="B253">
        <v>48686</v>
      </c>
      <c r="C253">
        <v>40.83</v>
      </c>
      <c r="D253">
        <v>14.79</v>
      </c>
      <c r="E253">
        <v>603.88</v>
      </c>
      <c r="F253">
        <v>597.63</v>
      </c>
      <c r="G253">
        <v>6.7000000000000002E-3</v>
      </c>
      <c r="H253">
        <v>5.9999999999999995E-4</v>
      </c>
      <c r="I253">
        <v>6.4399999999999999E-2</v>
      </c>
      <c r="J253">
        <v>1.6999999999999999E-3</v>
      </c>
      <c r="K253">
        <v>0.1885</v>
      </c>
      <c r="L253">
        <v>0.71530000000000005</v>
      </c>
      <c r="M253">
        <v>2.29E-2</v>
      </c>
      <c r="N253">
        <v>0.36659999999999998</v>
      </c>
      <c r="O253">
        <v>9.9000000000000008E-3</v>
      </c>
      <c r="P253">
        <v>0.13400000000000001</v>
      </c>
      <c r="Q253" s="1">
        <v>61482.64</v>
      </c>
      <c r="R253">
        <v>0.19270000000000001</v>
      </c>
      <c r="S253">
        <v>0.20169999999999999</v>
      </c>
      <c r="T253">
        <v>0.60560000000000003</v>
      </c>
      <c r="U253">
        <v>6.67</v>
      </c>
      <c r="V253" s="1">
        <v>67464.69</v>
      </c>
      <c r="W253">
        <v>88.45</v>
      </c>
      <c r="X253" s="1">
        <v>209934.16</v>
      </c>
      <c r="Y253">
        <v>0.60140000000000005</v>
      </c>
      <c r="Z253">
        <v>0.16109999999999999</v>
      </c>
      <c r="AA253">
        <v>0.23749999999999999</v>
      </c>
      <c r="AB253">
        <v>0.39860000000000001</v>
      </c>
      <c r="AC253">
        <v>209.93</v>
      </c>
      <c r="AD253" s="1">
        <v>7044.06</v>
      </c>
      <c r="AE253">
        <v>543.39</v>
      </c>
      <c r="AF253" s="1">
        <v>148715.06</v>
      </c>
      <c r="AG253" t="s">
        <v>3</v>
      </c>
      <c r="AH253" s="1">
        <v>34691.5</v>
      </c>
      <c r="AI253" s="1">
        <v>56196.32</v>
      </c>
      <c r="AJ253">
        <v>49.15</v>
      </c>
      <c r="AK253">
        <v>26.68</v>
      </c>
      <c r="AL253">
        <v>35.56</v>
      </c>
      <c r="AM253">
        <v>4.6100000000000003</v>
      </c>
      <c r="AN253" s="1">
        <v>1288.9000000000001</v>
      </c>
      <c r="AO253">
        <v>1.1059000000000001</v>
      </c>
      <c r="AP253" s="1">
        <v>1922</v>
      </c>
      <c r="AQ253" s="1">
        <v>2295.5700000000002</v>
      </c>
      <c r="AR253" s="1">
        <v>8032.22</v>
      </c>
      <c r="AS253">
        <v>749.8</v>
      </c>
      <c r="AT253">
        <v>299.35000000000002</v>
      </c>
      <c r="AU253" s="1">
        <v>13298.95</v>
      </c>
      <c r="AV253" s="1">
        <v>7003.45</v>
      </c>
      <c r="AW253">
        <v>0.43690000000000001</v>
      </c>
      <c r="AX253" s="1">
        <v>5929.22</v>
      </c>
      <c r="AY253">
        <v>0.36990000000000001</v>
      </c>
      <c r="AZ253" s="1">
        <v>1927.22</v>
      </c>
      <c r="BA253">
        <v>0.1202</v>
      </c>
      <c r="BB253" s="1">
        <v>1168.49</v>
      </c>
      <c r="BC253">
        <v>7.2900000000000006E-2</v>
      </c>
      <c r="BD253" s="1">
        <v>16028.38</v>
      </c>
      <c r="BE253" s="1">
        <v>5144.9399999999996</v>
      </c>
      <c r="BF253">
        <v>1.4420999999999999</v>
      </c>
      <c r="BG253">
        <v>0.54530000000000001</v>
      </c>
      <c r="BH253">
        <v>0.22059999999999999</v>
      </c>
      <c r="BI253">
        <v>0.17449999999999999</v>
      </c>
      <c r="BJ253">
        <v>2.9100000000000001E-2</v>
      </c>
      <c r="BK253">
        <v>3.0499999999999999E-2</v>
      </c>
    </row>
    <row r="254" spans="1:63" x14ac:dyDescent="0.25">
      <c r="A254" t="s">
        <v>255</v>
      </c>
      <c r="B254">
        <v>49338</v>
      </c>
      <c r="C254">
        <v>52.86</v>
      </c>
      <c r="D254">
        <v>10.07</v>
      </c>
      <c r="E254">
        <v>532.16999999999996</v>
      </c>
      <c r="F254">
        <v>564.66999999999996</v>
      </c>
      <c r="G254">
        <v>2.0999999999999999E-3</v>
      </c>
      <c r="H254">
        <v>5.0000000000000001E-4</v>
      </c>
      <c r="I254">
        <v>4.7000000000000002E-3</v>
      </c>
      <c r="J254">
        <v>1E-4</v>
      </c>
      <c r="K254">
        <v>1.2800000000000001E-2</v>
      </c>
      <c r="L254">
        <v>0.96750000000000003</v>
      </c>
      <c r="M254">
        <v>1.2200000000000001E-2</v>
      </c>
      <c r="N254">
        <v>0.17030000000000001</v>
      </c>
      <c r="O254">
        <v>1.9E-3</v>
      </c>
      <c r="P254">
        <v>0.1235</v>
      </c>
      <c r="Q254" s="1">
        <v>58832.72</v>
      </c>
      <c r="R254">
        <v>0.1636</v>
      </c>
      <c r="S254">
        <v>0.1996</v>
      </c>
      <c r="T254">
        <v>0.63680000000000003</v>
      </c>
      <c r="U254">
        <v>5.71</v>
      </c>
      <c r="V254" s="1">
        <v>72432.2</v>
      </c>
      <c r="W254">
        <v>89.88</v>
      </c>
      <c r="X254" s="1">
        <v>228333.74</v>
      </c>
      <c r="Y254">
        <v>0.69069999999999998</v>
      </c>
      <c r="Z254">
        <v>5.57E-2</v>
      </c>
      <c r="AA254">
        <v>0.2535</v>
      </c>
      <c r="AB254">
        <v>0.30930000000000002</v>
      </c>
      <c r="AC254">
        <v>228.33</v>
      </c>
      <c r="AD254" s="1">
        <v>6774.73</v>
      </c>
      <c r="AE254">
        <v>572.45000000000005</v>
      </c>
      <c r="AF254" s="1">
        <v>175716.54</v>
      </c>
      <c r="AG254" t="s">
        <v>3</v>
      </c>
      <c r="AH254" s="1">
        <v>41213</v>
      </c>
      <c r="AI254" s="1">
        <v>67191.22</v>
      </c>
      <c r="AJ254">
        <v>36.85</v>
      </c>
      <c r="AK254">
        <v>24.69</v>
      </c>
      <c r="AL254">
        <v>27.54</v>
      </c>
      <c r="AM254">
        <v>4.9800000000000004</v>
      </c>
      <c r="AN254" s="1">
        <v>2142.31</v>
      </c>
      <c r="AO254">
        <v>1.31</v>
      </c>
      <c r="AP254" s="1">
        <v>1873.18</v>
      </c>
      <c r="AQ254" s="1">
        <v>2235.34</v>
      </c>
      <c r="AR254" s="1">
        <v>7836.29</v>
      </c>
      <c r="AS254">
        <v>599.85</v>
      </c>
      <c r="AT254">
        <v>486.09</v>
      </c>
      <c r="AU254" s="1">
        <v>13030.75</v>
      </c>
      <c r="AV254" s="1">
        <v>6473.28</v>
      </c>
      <c r="AW254">
        <v>0.41099999999999998</v>
      </c>
      <c r="AX254" s="1">
        <v>6399.71</v>
      </c>
      <c r="AY254">
        <v>0.40629999999999999</v>
      </c>
      <c r="AZ254" s="1">
        <v>1829.13</v>
      </c>
      <c r="BA254">
        <v>0.11609999999999999</v>
      </c>
      <c r="BB254" s="1">
        <v>1047.31</v>
      </c>
      <c r="BC254">
        <v>6.6500000000000004E-2</v>
      </c>
      <c r="BD254" s="1">
        <v>15749.44</v>
      </c>
      <c r="BE254" s="1">
        <v>6534.37</v>
      </c>
      <c r="BF254">
        <v>1.5401</v>
      </c>
      <c r="BG254">
        <v>0.55320000000000003</v>
      </c>
      <c r="BH254">
        <v>0.24510000000000001</v>
      </c>
      <c r="BI254">
        <v>0.14019999999999999</v>
      </c>
      <c r="BJ254">
        <v>3.3300000000000003E-2</v>
      </c>
      <c r="BK254">
        <v>2.8199999999999999E-2</v>
      </c>
    </row>
    <row r="255" spans="1:63" x14ac:dyDescent="0.25">
      <c r="A255" t="s">
        <v>256</v>
      </c>
      <c r="B255">
        <v>47985</v>
      </c>
      <c r="C255">
        <v>60.19</v>
      </c>
      <c r="D255">
        <v>30.35</v>
      </c>
      <c r="E255" s="1">
        <v>1827.05</v>
      </c>
      <c r="F255" s="1">
        <v>1750.98</v>
      </c>
      <c r="G255">
        <v>7.1000000000000004E-3</v>
      </c>
      <c r="H255">
        <v>2.9999999999999997E-4</v>
      </c>
      <c r="I255">
        <v>1.14E-2</v>
      </c>
      <c r="J255">
        <v>8.0000000000000004E-4</v>
      </c>
      <c r="K255">
        <v>3.6799999999999999E-2</v>
      </c>
      <c r="L255">
        <v>0.91169999999999995</v>
      </c>
      <c r="M255">
        <v>3.1800000000000002E-2</v>
      </c>
      <c r="N255">
        <v>0.2029</v>
      </c>
      <c r="O255">
        <v>1.26E-2</v>
      </c>
      <c r="P255">
        <v>0.1203</v>
      </c>
      <c r="Q255" s="1">
        <v>63728.27</v>
      </c>
      <c r="R255">
        <v>0.17069999999999999</v>
      </c>
      <c r="S255">
        <v>0.1862</v>
      </c>
      <c r="T255">
        <v>0.6431</v>
      </c>
      <c r="U255">
        <v>11.95</v>
      </c>
      <c r="V255" s="1">
        <v>86457.68</v>
      </c>
      <c r="W255">
        <v>148.4</v>
      </c>
      <c r="X255" s="1">
        <v>221848.54</v>
      </c>
      <c r="Y255">
        <v>0.79390000000000005</v>
      </c>
      <c r="Z255">
        <v>0.12770000000000001</v>
      </c>
      <c r="AA255">
        <v>7.8399999999999997E-2</v>
      </c>
      <c r="AB255">
        <v>0.20610000000000001</v>
      </c>
      <c r="AC255">
        <v>221.85</v>
      </c>
      <c r="AD255" s="1">
        <v>6726.12</v>
      </c>
      <c r="AE255">
        <v>684.24</v>
      </c>
      <c r="AF255" s="1">
        <v>198654.63</v>
      </c>
      <c r="AG255" t="s">
        <v>3</v>
      </c>
      <c r="AH255" s="1">
        <v>43100</v>
      </c>
      <c r="AI255" s="1">
        <v>76848.070000000007</v>
      </c>
      <c r="AJ255">
        <v>47.13</v>
      </c>
      <c r="AK255">
        <v>27.67</v>
      </c>
      <c r="AL255">
        <v>31.35</v>
      </c>
      <c r="AM255">
        <v>4.62</v>
      </c>
      <c r="AN255" s="1">
        <v>1987.14</v>
      </c>
      <c r="AO255">
        <v>0.92120000000000002</v>
      </c>
      <c r="AP255" s="1">
        <v>1483.5</v>
      </c>
      <c r="AQ255" s="1">
        <v>2068.27</v>
      </c>
      <c r="AR255" s="1">
        <v>6953.71</v>
      </c>
      <c r="AS255">
        <v>717.28</v>
      </c>
      <c r="AT255">
        <v>351.2</v>
      </c>
      <c r="AU255" s="1">
        <v>11573.96</v>
      </c>
      <c r="AV255" s="1">
        <v>4543.5</v>
      </c>
      <c r="AW255">
        <v>0.33500000000000002</v>
      </c>
      <c r="AX255" s="1">
        <v>6838.91</v>
      </c>
      <c r="AY255">
        <v>0.50429999999999997</v>
      </c>
      <c r="AZ255" s="1">
        <v>1252.72</v>
      </c>
      <c r="BA255">
        <v>9.2399999999999996E-2</v>
      </c>
      <c r="BB255">
        <v>927.19</v>
      </c>
      <c r="BC255">
        <v>6.8400000000000002E-2</v>
      </c>
      <c r="BD255" s="1">
        <v>13562.32</v>
      </c>
      <c r="BE255" s="1">
        <v>3050.12</v>
      </c>
      <c r="BF255">
        <v>0.53269999999999995</v>
      </c>
      <c r="BG255">
        <v>0.56030000000000002</v>
      </c>
      <c r="BH255">
        <v>0.23519999999999999</v>
      </c>
      <c r="BI255">
        <v>0.14910000000000001</v>
      </c>
      <c r="BJ255">
        <v>3.4299999999999997E-2</v>
      </c>
      <c r="BK255">
        <v>2.12E-2</v>
      </c>
    </row>
    <row r="256" spans="1:63" x14ac:dyDescent="0.25">
      <c r="A256" t="s">
        <v>257</v>
      </c>
      <c r="B256">
        <v>48264</v>
      </c>
      <c r="C256">
        <v>79.569999999999993</v>
      </c>
      <c r="D256">
        <v>22.19</v>
      </c>
      <c r="E256" s="1">
        <v>1765.44</v>
      </c>
      <c r="F256" s="1">
        <v>1734.67</v>
      </c>
      <c r="G256">
        <v>5.4000000000000003E-3</v>
      </c>
      <c r="H256">
        <v>2.9999999999999997E-4</v>
      </c>
      <c r="I256">
        <v>1.03E-2</v>
      </c>
      <c r="J256">
        <v>1E-3</v>
      </c>
      <c r="K256">
        <v>4.1399999999999999E-2</v>
      </c>
      <c r="L256">
        <v>0.91180000000000005</v>
      </c>
      <c r="M256">
        <v>2.98E-2</v>
      </c>
      <c r="N256">
        <v>0.24129999999999999</v>
      </c>
      <c r="O256">
        <v>1.0999999999999999E-2</v>
      </c>
      <c r="P256">
        <v>0.1244</v>
      </c>
      <c r="Q256" s="1">
        <v>62844.24</v>
      </c>
      <c r="R256">
        <v>0.17399999999999999</v>
      </c>
      <c r="S256">
        <v>0.1883</v>
      </c>
      <c r="T256">
        <v>0.63770000000000004</v>
      </c>
      <c r="U256">
        <v>11.67</v>
      </c>
      <c r="V256" s="1">
        <v>84987.79</v>
      </c>
      <c r="W256">
        <v>145.63999999999999</v>
      </c>
      <c r="X256" s="1">
        <v>223682.75</v>
      </c>
      <c r="Y256">
        <v>0.75380000000000003</v>
      </c>
      <c r="Z256">
        <v>0.1181</v>
      </c>
      <c r="AA256">
        <v>0.12809999999999999</v>
      </c>
      <c r="AB256">
        <v>0.2462</v>
      </c>
      <c r="AC256">
        <v>223.68</v>
      </c>
      <c r="AD256" s="1">
        <v>6786.63</v>
      </c>
      <c r="AE256">
        <v>641.22</v>
      </c>
      <c r="AF256" s="1">
        <v>193391.42</v>
      </c>
      <c r="AG256" t="s">
        <v>3</v>
      </c>
      <c r="AH256" s="1">
        <v>41080</v>
      </c>
      <c r="AI256" s="1">
        <v>70627.66</v>
      </c>
      <c r="AJ256">
        <v>45.04</v>
      </c>
      <c r="AK256">
        <v>26.52</v>
      </c>
      <c r="AL256">
        <v>29.51</v>
      </c>
      <c r="AM256">
        <v>4.42</v>
      </c>
      <c r="AN256" s="1">
        <v>2035.42</v>
      </c>
      <c r="AO256">
        <v>1.0150999999999999</v>
      </c>
      <c r="AP256" s="1">
        <v>1447.02</v>
      </c>
      <c r="AQ256" s="1">
        <v>2101.46</v>
      </c>
      <c r="AR256" s="1">
        <v>7023</v>
      </c>
      <c r="AS256">
        <v>719.28</v>
      </c>
      <c r="AT256">
        <v>326.56</v>
      </c>
      <c r="AU256" s="1">
        <v>11617.33</v>
      </c>
      <c r="AV256" s="1">
        <v>4767.18</v>
      </c>
      <c r="AW256">
        <v>0.3463</v>
      </c>
      <c r="AX256" s="1">
        <v>6689.01</v>
      </c>
      <c r="AY256">
        <v>0.48599999999999999</v>
      </c>
      <c r="AZ256" s="1">
        <v>1356.1</v>
      </c>
      <c r="BA256">
        <v>9.8500000000000004E-2</v>
      </c>
      <c r="BB256">
        <v>952.07</v>
      </c>
      <c r="BC256">
        <v>6.9199999999999998E-2</v>
      </c>
      <c r="BD256" s="1">
        <v>13764.37</v>
      </c>
      <c r="BE256" s="1">
        <v>3660.63</v>
      </c>
      <c r="BF256">
        <v>0.69430000000000003</v>
      </c>
      <c r="BG256">
        <v>0.5665</v>
      </c>
      <c r="BH256">
        <v>0.2356</v>
      </c>
      <c r="BI256">
        <v>0.1449</v>
      </c>
      <c r="BJ256">
        <v>3.5200000000000002E-2</v>
      </c>
      <c r="BK256">
        <v>1.7899999999999999E-2</v>
      </c>
    </row>
    <row r="257" spans="1:63" x14ac:dyDescent="0.25">
      <c r="A257" t="s">
        <v>258</v>
      </c>
      <c r="B257">
        <v>50179</v>
      </c>
      <c r="C257">
        <v>88.1</v>
      </c>
      <c r="D257">
        <v>8.19</v>
      </c>
      <c r="E257">
        <v>721.57</v>
      </c>
      <c r="F257">
        <v>699.27</v>
      </c>
      <c r="G257">
        <v>1.4E-3</v>
      </c>
      <c r="H257">
        <v>6.9999999999999999E-4</v>
      </c>
      <c r="I257">
        <v>6.1000000000000004E-3</v>
      </c>
      <c r="J257">
        <v>1.1999999999999999E-3</v>
      </c>
      <c r="K257">
        <v>2.6200000000000001E-2</v>
      </c>
      <c r="L257">
        <v>0.94179999999999997</v>
      </c>
      <c r="M257">
        <v>2.2499999999999999E-2</v>
      </c>
      <c r="N257">
        <v>0.3614</v>
      </c>
      <c r="O257">
        <v>2.7000000000000001E-3</v>
      </c>
      <c r="P257">
        <v>0.1552</v>
      </c>
      <c r="Q257" s="1">
        <v>57071.95</v>
      </c>
      <c r="R257">
        <v>0.2024</v>
      </c>
      <c r="S257">
        <v>0.21909999999999999</v>
      </c>
      <c r="T257">
        <v>0.57850000000000001</v>
      </c>
      <c r="U257">
        <v>8.52</v>
      </c>
      <c r="V257" s="1">
        <v>66383.98</v>
      </c>
      <c r="W257">
        <v>81.010000000000005</v>
      </c>
      <c r="X257" s="1">
        <v>205356.22</v>
      </c>
      <c r="Y257">
        <v>0.70689999999999997</v>
      </c>
      <c r="Z257">
        <v>6.7400000000000002E-2</v>
      </c>
      <c r="AA257">
        <v>0.22570000000000001</v>
      </c>
      <c r="AB257">
        <v>0.29310000000000003</v>
      </c>
      <c r="AC257">
        <v>205.36</v>
      </c>
      <c r="AD257" s="1">
        <v>6361.01</v>
      </c>
      <c r="AE257">
        <v>570.55999999999995</v>
      </c>
      <c r="AF257" s="1">
        <v>174495.34</v>
      </c>
      <c r="AG257" t="s">
        <v>3</v>
      </c>
      <c r="AH257" s="1">
        <v>33950</v>
      </c>
      <c r="AI257" s="1">
        <v>52745.49</v>
      </c>
      <c r="AJ257">
        <v>41.12</v>
      </c>
      <c r="AK257">
        <v>26.53</v>
      </c>
      <c r="AL257">
        <v>29.47</v>
      </c>
      <c r="AM257">
        <v>4.05</v>
      </c>
      <c r="AN257" s="1">
        <v>1764.68</v>
      </c>
      <c r="AO257">
        <v>1.4352</v>
      </c>
      <c r="AP257" s="1">
        <v>2010.1</v>
      </c>
      <c r="AQ257" s="1">
        <v>2701.4</v>
      </c>
      <c r="AR257" s="1">
        <v>8059.25</v>
      </c>
      <c r="AS257">
        <v>690.21</v>
      </c>
      <c r="AT257">
        <v>430.38</v>
      </c>
      <c r="AU257" s="1">
        <v>13891.34</v>
      </c>
      <c r="AV257" s="1">
        <v>8147.78</v>
      </c>
      <c r="AW257">
        <v>0.46600000000000003</v>
      </c>
      <c r="AX257" s="1">
        <v>6139.45</v>
      </c>
      <c r="AY257">
        <v>0.35120000000000001</v>
      </c>
      <c r="AZ257" s="1">
        <v>1740</v>
      </c>
      <c r="BA257">
        <v>9.9500000000000005E-2</v>
      </c>
      <c r="BB257" s="1">
        <v>1455.87</v>
      </c>
      <c r="BC257">
        <v>8.3299999999999999E-2</v>
      </c>
      <c r="BD257" s="1">
        <v>17483.09</v>
      </c>
      <c r="BE257" s="1">
        <v>6888.67</v>
      </c>
      <c r="BF257">
        <v>2.1436999999999999</v>
      </c>
      <c r="BG257">
        <v>0.53779999999999994</v>
      </c>
      <c r="BH257">
        <v>0.24199999999999999</v>
      </c>
      <c r="BI257">
        <v>0.15820000000000001</v>
      </c>
      <c r="BJ257">
        <v>3.9100000000000003E-2</v>
      </c>
      <c r="BK257">
        <v>2.2800000000000001E-2</v>
      </c>
    </row>
    <row r="258" spans="1:63" x14ac:dyDescent="0.25">
      <c r="A258" t="s">
        <v>259</v>
      </c>
      <c r="B258">
        <v>49346</v>
      </c>
      <c r="C258">
        <v>52.08</v>
      </c>
      <c r="D258">
        <v>13.17</v>
      </c>
      <c r="E258">
        <v>686.08</v>
      </c>
      <c r="F258">
        <v>703.54</v>
      </c>
      <c r="G258">
        <v>3.0000000000000001E-3</v>
      </c>
      <c r="H258">
        <v>8.9999999999999998E-4</v>
      </c>
      <c r="I258">
        <v>2.7000000000000001E-3</v>
      </c>
      <c r="J258">
        <v>4.0000000000000002E-4</v>
      </c>
      <c r="K258">
        <v>7.7000000000000002E-3</v>
      </c>
      <c r="L258">
        <v>0.97819999999999996</v>
      </c>
      <c r="M258">
        <v>7.1000000000000004E-3</v>
      </c>
      <c r="N258">
        <v>0.104</v>
      </c>
      <c r="O258">
        <v>1.6000000000000001E-3</v>
      </c>
      <c r="P258">
        <v>0.1051</v>
      </c>
      <c r="Q258" s="1">
        <v>62510.8</v>
      </c>
      <c r="R258">
        <v>0.1348</v>
      </c>
      <c r="S258">
        <v>0.191</v>
      </c>
      <c r="T258">
        <v>0.67420000000000002</v>
      </c>
      <c r="U258">
        <v>6.58</v>
      </c>
      <c r="V258" s="1">
        <v>64363.96</v>
      </c>
      <c r="W258">
        <v>101.13</v>
      </c>
      <c r="X258" s="1">
        <v>169611.81</v>
      </c>
      <c r="Y258">
        <v>0.88490000000000002</v>
      </c>
      <c r="Z258">
        <v>6.8099999999999994E-2</v>
      </c>
      <c r="AA258">
        <v>4.6899999999999997E-2</v>
      </c>
      <c r="AB258">
        <v>0.11509999999999999</v>
      </c>
      <c r="AC258">
        <v>169.61</v>
      </c>
      <c r="AD258" s="1">
        <v>4203.72</v>
      </c>
      <c r="AE258">
        <v>510.05</v>
      </c>
      <c r="AF258" s="1">
        <v>157521.5</v>
      </c>
      <c r="AG258" t="s">
        <v>3</v>
      </c>
      <c r="AH258" s="1">
        <v>43324.5</v>
      </c>
      <c r="AI258" s="1">
        <v>74533.91</v>
      </c>
      <c r="AJ258">
        <v>36</v>
      </c>
      <c r="AK258">
        <v>24.18</v>
      </c>
      <c r="AL258">
        <v>28.44</v>
      </c>
      <c r="AM258">
        <v>5.26</v>
      </c>
      <c r="AN258" s="1">
        <v>2041.76</v>
      </c>
      <c r="AO258">
        <v>1.145</v>
      </c>
      <c r="AP258" s="1">
        <v>1533.78</v>
      </c>
      <c r="AQ258" s="1">
        <v>1983.27</v>
      </c>
      <c r="AR258" s="1">
        <v>7258.72</v>
      </c>
      <c r="AS258">
        <v>523.04999999999995</v>
      </c>
      <c r="AT258">
        <v>337.13</v>
      </c>
      <c r="AU258" s="1">
        <v>11635.96</v>
      </c>
      <c r="AV258" s="1">
        <v>6303.98</v>
      </c>
      <c r="AW258">
        <v>0.46939999999999998</v>
      </c>
      <c r="AX258" s="1">
        <v>4972.22</v>
      </c>
      <c r="AY258">
        <v>0.37019999999999997</v>
      </c>
      <c r="AZ258" s="1">
        <v>1298.8399999999999</v>
      </c>
      <c r="BA258">
        <v>9.6699999999999994E-2</v>
      </c>
      <c r="BB258">
        <v>855.88</v>
      </c>
      <c r="BC258">
        <v>6.3700000000000007E-2</v>
      </c>
      <c r="BD258" s="1">
        <v>13430.92</v>
      </c>
      <c r="BE258" s="1">
        <v>5954.71</v>
      </c>
      <c r="BF258">
        <v>1.3432999999999999</v>
      </c>
      <c r="BG258">
        <v>0.55969999999999998</v>
      </c>
      <c r="BH258">
        <v>0.26219999999999999</v>
      </c>
      <c r="BI258">
        <v>0.12790000000000001</v>
      </c>
      <c r="BJ258">
        <v>3.0599999999999999E-2</v>
      </c>
      <c r="BK258">
        <v>1.9599999999999999E-2</v>
      </c>
    </row>
    <row r="259" spans="1:63" x14ac:dyDescent="0.25">
      <c r="A259" t="s">
        <v>260</v>
      </c>
      <c r="B259">
        <v>47191</v>
      </c>
      <c r="C259">
        <v>41.29</v>
      </c>
      <c r="D259">
        <v>85.9</v>
      </c>
      <c r="E259" s="1">
        <v>3546.45</v>
      </c>
      <c r="F259" s="1">
        <v>3397.78</v>
      </c>
      <c r="G259">
        <v>2.9499999999999998E-2</v>
      </c>
      <c r="H259">
        <v>5.0000000000000001E-4</v>
      </c>
      <c r="I259">
        <v>2.0199999999999999E-2</v>
      </c>
      <c r="J259">
        <v>8.0000000000000004E-4</v>
      </c>
      <c r="K259">
        <v>3.6499999999999998E-2</v>
      </c>
      <c r="L259">
        <v>0.87629999999999997</v>
      </c>
      <c r="M259">
        <v>3.6299999999999999E-2</v>
      </c>
      <c r="N259">
        <v>9.8799999999999999E-2</v>
      </c>
      <c r="O259">
        <v>1.1299999999999999E-2</v>
      </c>
      <c r="P259">
        <v>0.107</v>
      </c>
      <c r="Q259" s="1">
        <v>73896.91</v>
      </c>
      <c r="R259">
        <v>0.15509999999999999</v>
      </c>
      <c r="S259">
        <v>0.1799</v>
      </c>
      <c r="T259">
        <v>0.66490000000000005</v>
      </c>
      <c r="U259">
        <v>21.05</v>
      </c>
      <c r="V259" s="1">
        <v>95809.66</v>
      </c>
      <c r="W259">
        <v>165.68</v>
      </c>
      <c r="X259" s="1">
        <v>265274.76</v>
      </c>
      <c r="Y259">
        <v>0.84630000000000005</v>
      </c>
      <c r="Z259">
        <v>0.11070000000000001</v>
      </c>
      <c r="AA259">
        <v>4.2999999999999997E-2</v>
      </c>
      <c r="AB259">
        <v>0.1537</v>
      </c>
      <c r="AC259">
        <v>265.27</v>
      </c>
      <c r="AD259" s="1">
        <v>9747.4</v>
      </c>
      <c r="AE259" s="1">
        <v>1010.83</v>
      </c>
      <c r="AF259" s="1">
        <v>271442.28999999998</v>
      </c>
      <c r="AG259" t="s">
        <v>3</v>
      </c>
      <c r="AH259" s="1">
        <v>56242</v>
      </c>
      <c r="AI259" s="1">
        <v>120793.74</v>
      </c>
      <c r="AJ259">
        <v>69.459999999999994</v>
      </c>
      <c r="AK259">
        <v>35.74</v>
      </c>
      <c r="AL259">
        <v>42.28</v>
      </c>
      <c r="AM259">
        <v>4.7</v>
      </c>
      <c r="AN259" s="1">
        <v>1815.64</v>
      </c>
      <c r="AO259">
        <v>0.64839999999999998</v>
      </c>
      <c r="AP259" s="1">
        <v>1542.22</v>
      </c>
      <c r="AQ259" s="1">
        <v>2072.87</v>
      </c>
      <c r="AR259" s="1">
        <v>7653.94</v>
      </c>
      <c r="AS259">
        <v>794.03</v>
      </c>
      <c r="AT259">
        <v>388.64</v>
      </c>
      <c r="AU259" s="1">
        <v>12451.7</v>
      </c>
      <c r="AV259" s="1">
        <v>3153.94</v>
      </c>
      <c r="AW259">
        <v>0.2298</v>
      </c>
      <c r="AX259" s="1">
        <v>8906.3700000000008</v>
      </c>
      <c r="AY259">
        <v>0.64890000000000003</v>
      </c>
      <c r="AZ259">
        <v>968.05</v>
      </c>
      <c r="BA259">
        <v>7.0499999999999993E-2</v>
      </c>
      <c r="BB259">
        <v>696.11</v>
      </c>
      <c r="BC259">
        <v>5.0700000000000002E-2</v>
      </c>
      <c r="BD259" s="1">
        <v>13724.47</v>
      </c>
      <c r="BE259" s="1">
        <v>1661.97</v>
      </c>
      <c r="BF259">
        <v>0.16120000000000001</v>
      </c>
      <c r="BG259">
        <v>0.59719999999999995</v>
      </c>
      <c r="BH259">
        <v>0.23319999999999999</v>
      </c>
      <c r="BI259">
        <v>0.1232</v>
      </c>
      <c r="BJ259">
        <v>3.1899999999999998E-2</v>
      </c>
      <c r="BK259">
        <v>1.44E-2</v>
      </c>
    </row>
    <row r="260" spans="1:63" x14ac:dyDescent="0.25">
      <c r="A260" t="s">
        <v>261</v>
      </c>
      <c r="B260">
        <v>44164</v>
      </c>
      <c r="C260">
        <v>31.95</v>
      </c>
      <c r="D260">
        <v>125.28</v>
      </c>
      <c r="E260" s="1">
        <v>4003.07</v>
      </c>
      <c r="F260" s="1">
        <v>3781.44</v>
      </c>
      <c r="G260">
        <v>2.5700000000000001E-2</v>
      </c>
      <c r="H260">
        <v>8.9999999999999998E-4</v>
      </c>
      <c r="I260">
        <v>9.1800000000000007E-2</v>
      </c>
      <c r="J260">
        <v>1.5E-3</v>
      </c>
      <c r="K260">
        <v>6.93E-2</v>
      </c>
      <c r="L260">
        <v>0.7399</v>
      </c>
      <c r="M260">
        <v>7.0900000000000005E-2</v>
      </c>
      <c r="N260">
        <v>0.4083</v>
      </c>
      <c r="O260">
        <v>2.7300000000000001E-2</v>
      </c>
      <c r="P260">
        <v>0.157</v>
      </c>
      <c r="Q260" s="1">
        <v>69956.2</v>
      </c>
      <c r="R260">
        <v>0.14829999999999999</v>
      </c>
      <c r="S260">
        <v>0.17660000000000001</v>
      </c>
      <c r="T260">
        <v>0.67500000000000004</v>
      </c>
      <c r="U260">
        <v>27</v>
      </c>
      <c r="V260" s="1">
        <v>92713.279999999999</v>
      </c>
      <c r="W260">
        <v>145.54</v>
      </c>
      <c r="X260" s="1">
        <v>204817.25</v>
      </c>
      <c r="Y260">
        <v>0.68920000000000003</v>
      </c>
      <c r="Z260">
        <v>0.26500000000000001</v>
      </c>
      <c r="AA260">
        <v>4.5900000000000003E-2</v>
      </c>
      <c r="AB260">
        <v>0.31080000000000002</v>
      </c>
      <c r="AC260">
        <v>204.82</v>
      </c>
      <c r="AD260" s="1">
        <v>8422.02</v>
      </c>
      <c r="AE260">
        <v>817.05</v>
      </c>
      <c r="AF260" s="1">
        <v>188537.99</v>
      </c>
      <c r="AG260" t="s">
        <v>3</v>
      </c>
      <c r="AH260" s="1">
        <v>35978</v>
      </c>
      <c r="AI260" s="1">
        <v>60066.18</v>
      </c>
      <c r="AJ260">
        <v>68.19</v>
      </c>
      <c r="AK260">
        <v>37.74</v>
      </c>
      <c r="AL260">
        <v>44.81</v>
      </c>
      <c r="AM260">
        <v>4.84</v>
      </c>
      <c r="AN260" s="1">
        <v>2027.71</v>
      </c>
      <c r="AO260">
        <v>1.0527</v>
      </c>
      <c r="AP260" s="1">
        <v>1617.24</v>
      </c>
      <c r="AQ260" s="1">
        <v>2018.53</v>
      </c>
      <c r="AR260" s="1">
        <v>8195.35</v>
      </c>
      <c r="AS260">
        <v>917.02</v>
      </c>
      <c r="AT260">
        <v>385.46</v>
      </c>
      <c r="AU260" s="1">
        <v>13133.61</v>
      </c>
      <c r="AV260" s="1">
        <v>4726.46</v>
      </c>
      <c r="AW260">
        <v>0.31769999999999998</v>
      </c>
      <c r="AX260" s="1">
        <v>7933.56</v>
      </c>
      <c r="AY260">
        <v>0.53320000000000001</v>
      </c>
      <c r="AZ260">
        <v>972.77</v>
      </c>
      <c r="BA260">
        <v>6.54E-2</v>
      </c>
      <c r="BB260" s="1">
        <v>1245.04</v>
      </c>
      <c r="BC260">
        <v>8.3699999999999997E-2</v>
      </c>
      <c r="BD260" s="1">
        <v>14877.83</v>
      </c>
      <c r="BE260" s="1">
        <v>2904.62</v>
      </c>
      <c r="BF260">
        <v>0.55889999999999995</v>
      </c>
      <c r="BG260">
        <v>0.58530000000000004</v>
      </c>
      <c r="BH260">
        <v>0.24660000000000001</v>
      </c>
      <c r="BI260">
        <v>0.12330000000000001</v>
      </c>
      <c r="BJ260">
        <v>2.7699999999999999E-2</v>
      </c>
      <c r="BK260">
        <v>1.7100000000000001E-2</v>
      </c>
    </row>
    <row r="261" spans="1:63" x14ac:dyDescent="0.25">
      <c r="A261" t="s">
        <v>262</v>
      </c>
      <c r="B261">
        <v>44172</v>
      </c>
      <c r="C261">
        <v>91.52</v>
      </c>
      <c r="D261">
        <v>20.149999999999999</v>
      </c>
      <c r="E261" s="1">
        <v>1844.06</v>
      </c>
      <c r="F261" s="1">
        <v>1710.83</v>
      </c>
      <c r="G261">
        <v>4.4000000000000003E-3</v>
      </c>
      <c r="H261">
        <v>1E-3</v>
      </c>
      <c r="I261">
        <v>1.4500000000000001E-2</v>
      </c>
      <c r="J261">
        <v>8.0000000000000004E-4</v>
      </c>
      <c r="K261">
        <v>3.3099999999999997E-2</v>
      </c>
      <c r="L261">
        <v>0.90510000000000002</v>
      </c>
      <c r="M261">
        <v>4.1000000000000002E-2</v>
      </c>
      <c r="N261">
        <v>0.497</v>
      </c>
      <c r="O261">
        <v>5.4000000000000003E-3</v>
      </c>
      <c r="P261">
        <v>0.16189999999999999</v>
      </c>
      <c r="Q261" s="1">
        <v>57995.76</v>
      </c>
      <c r="R261">
        <v>0.1615</v>
      </c>
      <c r="S261">
        <v>0.21890000000000001</v>
      </c>
      <c r="T261">
        <v>0.61960000000000004</v>
      </c>
      <c r="U261">
        <v>12.86</v>
      </c>
      <c r="V261" s="1">
        <v>78076.600000000006</v>
      </c>
      <c r="W261">
        <v>138.76</v>
      </c>
      <c r="X261" s="1">
        <v>167652.1</v>
      </c>
      <c r="Y261">
        <v>0.71079999999999999</v>
      </c>
      <c r="Z261">
        <v>0.18640000000000001</v>
      </c>
      <c r="AA261">
        <v>0.1028</v>
      </c>
      <c r="AB261">
        <v>0.28920000000000001</v>
      </c>
      <c r="AC261">
        <v>167.65</v>
      </c>
      <c r="AD261" s="1">
        <v>4562.71</v>
      </c>
      <c r="AE261">
        <v>501.48</v>
      </c>
      <c r="AF261" s="1">
        <v>150687.99</v>
      </c>
      <c r="AG261" t="s">
        <v>3</v>
      </c>
      <c r="AH261" s="1">
        <v>32256</v>
      </c>
      <c r="AI261" s="1">
        <v>50901.59</v>
      </c>
      <c r="AJ261">
        <v>40.340000000000003</v>
      </c>
      <c r="AK261">
        <v>24.7</v>
      </c>
      <c r="AL261">
        <v>29.81</v>
      </c>
      <c r="AM261">
        <v>3.99</v>
      </c>
      <c r="AN261" s="1">
        <v>1352.47</v>
      </c>
      <c r="AO261">
        <v>1.1535</v>
      </c>
      <c r="AP261" s="1">
        <v>1591.06</v>
      </c>
      <c r="AQ261" s="1">
        <v>2282.31</v>
      </c>
      <c r="AR261" s="1">
        <v>7266.63</v>
      </c>
      <c r="AS261">
        <v>750.21</v>
      </c>
      <c r="AT261">
        <v>291.98</v>
      </c>
      <c r="AU261" s="1">
        <v>12182.18</v>
      </c>
      <c r="AV261" s="1">
        <v>7089.47</v>
      </c>
      <c r="AW261">
        <v>0.47870000000000001</v>
      </c>
      <c r="AX261" s="1">
        <v>4970.01</v>
      </c>
      <c r="AY261">
        <v>0.33560000000000001</v>
      </c>
      <c r="AZ261" s="1">
        <v>1160.31</v>
      </c>
      <c r="BA261">
        <v>7.8299999999999995E-2</v>
      </c>
      <c r="BB261" s="1">
        <v>1591.23</v>
      </c>
      <c r="BC261">
        <v>0.1074</v>
      </c>
      <c r="BD261" s="1">
        <v>14811.02</v>
      </c>
      <c r="BE261" s="1">
        <v>5429.36</v>
      </c>
      <c r="BF261">
        <v>1.7014</v>
      </c>
      <c r="BG261">
        <v>0.54430000000000001</v>
      </c>
      <c r="BH261">
        <v>0.25069999999999998</v>
      </c>
      <c r="BI261">
        <v>0.15340000000000001</v>
      </c>
      <c r="BJ261">
        <v>3.61E-2</v>
      </c>
      <c r="BK261">
        <v>1.55E-2</v>
      </c>
    </row>
    <row r="262" spans="1:63" x14ac:dyDescent="0.25">
      <c r="A262" t="s">
        <v>263</v>
      </c>
      <c r="B262">
        <v>44180</v>
      </c>
      <c r="C262">
        <v>28.19</v>
      </c>
      <c r="D262">
        <v>220.23</v>
      </c>
      <c r="E262" s="1">
        <v>6208.42</v>
      </c>
      <c r="F262" s="1">
        <v>5792.11</v>
      </c>
      <c r="G262">
        <v>2.7400000000000001E-2</v>
      </c>
      <c r="H262">
        <v>1E-3</v>
      </c>
      <c r="I262">
        <v>9.0399999999999994E-2</v>
      </c>
      <c r="J262">
        <v>1.1999999999999999E-3</v>
      </c>
      <c r="K262">
        <v>6.5500000000000003E-2</v>
      </c>
      <c r="L262">
        <v>0.74850000000000005</v>
      </c>
      <c r="M262">
        <v>6.6100000000000006E-2</v>
      </c>
      <c r="N262">
        <v>0.33939999999999998</v>
      </c>
      <c r="O262">
        <v>0.03</v>
      </c>
      <c r="P262">
        <v>0.15440000000000001</v>
      </c>
      <c r="Q262" s="1">
        <v>71611.240000000005</v>
      </c>
      <c r="R262">
        <v>0.154</v>
      </c>
      <c r="S262">
        <v>0.2021</v>
      </c>
      <c r="T262">
        <v>0.64390000000000003</v>
      </c>
      <c r="U262">
        <v>36.520000000000003</v>
      </c>
      <c r="V262" s="1">
        <v>98389.18</v>
      </c>
      <c r="W262">
        <v>166.53</v>
      </c>
      <c r="X262" s="1">
        <v>196068.13</v>
      </c>
      <c r="Y262">
        <v>0.74039999999999995</v>
      </c>
      <c r="Z262">
        <v>0.2165</v>
      </c>
      <c r="AA262">
        <v>4.2999999999999997E-2</v>
      </c>
      <c r="AB262">
        <v>0.2596</v>
      </c>
      <c r="AC262">
        <v>196.07</v>
      </c>
      <c r="AD262" s="1">
        <v>8117.56</v>
      </c>
      <c r="AE262">
        <v>852.1</v>
      </c>
      <c r="AF262" s="1">
        <v>176608.34</v>
      </c>
      <c r="AG262" t="s">
        <v>3</v>
      </c>
      <c r="AH262" s="1">
        <v>38734</v>
      </c>
      <c r="AI262" s="1">
        <v>61618.239999999998</v>
      </c>
      <c r="AJ262">
        <v>68.34</v>
      </c>
      <c r="AK262">
        <v>38.4</v>
      </c>
      <c r="AL262">
        <v>45</v>
      </c>
      <c r="AM262">
        <v>4.83</v>
      </c>
      <c r="AN262" s="1">
        <v>2644.78</v>
      </c>
      <c r="AO262">
        <v>0.94499999999999995</v>
      </c>
      <c r="AP262" s="1">
        <v>1597.78</v>
      </c>
      <c r="AQ262" s="1">
        <v>1990.5</v>
      </c>
      <c r="AR262" s="1">
        <v>7880.88</v>
      </c>
      <c r="AS262">
        <v>944.73</v>
      </c>
      <c r="AT262">
        <v>375.86</v>
      </c>
      <c r="AU262" s="1">
        <v>12789.75</v>
      </c>
      <c r="AV262" s="1">
        <v>4712.62</v>
      </c>
      <c r="AW262">
        <v>0.32650000000000001</v>
      </c>
      <c r="AX262" s="1">
        <v>7574.84</v>
      </c>
      <c r="AY262">
        <v>0.52470000000000006</v>
      </c>
      <c r="AZ262">
        <v>964.03</v>
      </c>
      <c r="BA262">
        <v>6.6799999999999998E-2</v>
      </c>
      <c r="BB262" s="1">
        <v>1183.99</v>
      </c>
      <c r="BC262">
        <v>8.2000000000000003E-2</v>
      </c>
      <c r="BD262" s="1">
        <v>14435.47</v>
      </c>
      <c r="BE262" s="1">
        <v>2880.95</v>
      </c>
      <c r="BF262">
        <v>0.53059999999999996</v>
      </c>
      <c r="BG262">
        <v>0.5917</v>
      </c>
      <c r="BH262">
        <v>0.24510000000000001</v>
      </c>
      <c r="BI262">
        <v>0.1163</v>
      </c>
      <c r="BJ262">
        <v>2.93E-2</v>
      </c>
      <c r="BK262">
        <v>1.7600000000000001E-2</v>
      </c>
    </row>
    <row r="263" spans="1:63" x14ac:dyDescent="0.25">
      <c r="A263" t="s">
        <v>264</v>
      </c>
      <c r="B263">
        <v>48165</v>
      </c>
      <c r="C263">
        <v>68.900000000000006</v>
      </c>
      <c r="D263">
        <v>21.24</v>
      </c>
      <c r="E263" s="1">
        <v>1463.78</v>
      </c>
      <c r="F263" s="1">
        <v>1415.3</v>
      </c>
      <c r="G263">
        <v>4.0000000000000001E-3</v>
      </c>
      <c r="H263">
        <v>2.9999999999999997E-4</v>
      </c>
      <c r="I263">
        <v>8.6999999999999994E-3</v>
      </c>
      <c r="J263">
        <v>1E-3</v>
      </c>
      <c r="K263">
        <v>2.9600000000000001E-2</v>
      </c>
      <c r="L263">
        <v>0.92559999999999998</v>
      </c>
      <c r="M263">
        <v>3.09E-2</v>
      </c>
      <c r="N263">
        <v>0.2994</v>
      </c>
      <c r="O263">
        <v>3.3E-3</v>
      </c>
      <c r="P263">
        <v>0.1346</v>
      </c>
      <c r="Q263" s="1">
        <v>60528.27</v>
      </c>
      <c r="R263">
        <v>0.214</v>
      </c>
      <c r="S263">
        <v>0.1895</v>
      </c>
      <c r="T263">
        <v>0.59650000000000003</v>
      </c>
      <c r="U263">
        <v>11.62</v>
      </c>
      <c r="V263" s="1">
        <v>80214.850000000006</v>
      </c>
      <c r="W263">
        <v>120.74</v>
      </c>
      <c r="X263" s="1">
        <v>207521.77</v>
      </c>
      <c r="Y263">
        <v>0.77270000000000005</v>
      </c>
      <c r="Z263">
        <v>0.1179</v>
      </c>
      <c r="AA263">
        <v>0.1095</v>
      </c>
      <c r="AB263">
        <v>0.2273</v>
      </c>
      <c r="AC263">
        <v>207.52</v>
      </c>
      <c r="AD263" s="1">
        <v>6097.4</v>
      </c>
      <c r="AE263">
        <v>627.52</v>
      </c>
      <c r="AF263" s="1">
        <v>181343.57</v>
      </c>
      <c r="AG263" t="s">
        <v>3</v>
      </c>
      <c r="AH263" s="1">
        <v>39322</v>
      </c>
      <c r="AI263" s="1">
        <v>63045.74</v>
      </c>
      <c r="AJ263">
        <v>45.28</v>
      </c>
      <c r="AK263">
        <v>26.83</v>
      </c>
      <c r="AL263">
        <v>30.58</v>
      </c>
      <c r="AM263">
        <v>4.55</v>
      </c>
      <c r="AN263" s="1">
        <v>1566.12</v>
      </c>
      <c r="AO263">
        <v>1.0508999999999999</v>
      </c>
      <c r="AP263" s="1">
        <v>1545.74</v>
      </c>
      <c r="AQ263" s="1">
        <v>2223.19</v>
      </c>
      <c r="AR263" s="1">
        <v>6976.73</v>
      </c>
      <c r="AS263">
        <v>716.57</v>
      </c>
      <c r="AT263">
        <v>354.84</v>
      </c>
      <c r="AU263" s="1">
        <v>11817.06</v>
      </c>
      <c r="AV263" s="1">
        <v>5604.39</v>
      </c>
      <c r="AW263">
        <v>0.39389999999999997</v>
      </c>
      <c r="AX263" s="1">
        <v>6041.93</v>
      </c>
      <c r="AY263">
        <v>0.42470000000000002</v>
      </c>
      <c r="AZ263" s="1">
        <v>1449.68</v>
      </c>
      <c r="BA263">
        <v>0.1019</v>
      </c>
      <c r="BB263" s="1">
        <v>1131.56</v>
      </c>
      <c r="BC263">
        <v>7.9500000000000001E-2</v>
      </c>
      <c r="BD263" s="1">
        <v>14227.57</v>
      </c>
      <c r="BE263" s="1">
        <v>4578.6000000000004</v>
      </c>
      <c r="BF263">
        <v>0.97130000000000005</v>
      </c>
      <c r="BG263">
        <v>0.56189999999999996</v>
      </c>
      <c r="BH263">
        <v>0.23230000000000001</v>
      </c>
      <c r="BI263">
        <v>0.15509999999999999</v>
      </c>
      <c r="BJ263">
        <v>3.5200000000000002E-2</v>
      </c>
      <c r="BK263">
        <v>1.55E-2</v>
      </c>
    </row>
    <row r="264" spans="1:63" x14ac:dyDescent="0.25">
      <c r="A264" t="s">
        <v>265</v>
      </c>
      <c r="B264">
        <v>50435</v>
      </c>
      <c r="C264">
        <v>25.57</v>
      </c>
      <c r="D264">
        <v>196.82</v>
      </c>
      <c r="E264" s="1">
        <v>5032.96</v>
      </c>
      <c r="F264" s="1">
        <v>4914.82</v>
      </c>
      <c r="G264">
        <v>5.5399999999999998E-2</v>
      </c>
      <c r="H264">
        <v>8.9999999999999998E-4</v>
      </c>
      <c r="I264">
        <v>7.2800000000000004E-2</v>
      </c>
      <c r="J264">
        <v>1.1999999999999999E-3</v>
      </c>
      <c r="K264">
        <v>4.5100000000000001E-2</v>
      </c>
      <c r="L264">
        <v>0.77439999999999998</v>
      </c>
      <c r="M264">
        <v>5.0299999999999997E-2</v>
      </c>
      <c r="N264">
        <v>0.15429999999999999</v>
      </c>
      <c r="O264">
        <v>2.4199999999999999E-2</v>
      </c>
      <c r="P264">
        <v>0.12540000000000001</v>
      </c>
      <c r="Q264" s="1">
        <v>76217.289999999994</v>
      </c>
      <c r="R264">
        <v>0.14610000000000001</v>
      </c>
      <c r="S264">
        <v>0.1817</v>
      </c>
      <c r="T264">
        <v>0.67220000000000002</v>
      </c>
      <c r="U264">
        <v>30.67</v>
      </c>
      <c r="V264" s="1">
        <v>100378.97</v>
      </c>
      <c r="W264">
        <v>162.44999999999999</v>
      </c>
      <c r="X264" s="1">
        <v>266360.27</v>
      </c>
      <c r="Y264">
        <v>0.76919999999999999</v>
      </c>
      <c r="Z264">
        <v>0.20050000000000001</v>
      </c>
      <c r="AA264">
        <v>3.0300000000000001E-2</v>
      </c>
      <c r="AB264">
        <v>0.23080000000000001</v>
      </c>
      <c r="AC264">
        <v>266.36</v>
      </c>
      <c r="AD264" s="1">
        <v>10838.22</v>
      </c>
      <c r="AE264" s="1">
        <v>1039.94</v>
      </c>
      <c r="AF264" s="1">
        <v>258559.07</v>
      </c>
      <c r="AG264" t="s">
        <v>3</v>
      </c>
      <c r="AH264" s="1">
        <v>50587</v>
      </c>
      <c r="AI264" s="1">
        <v>99477.51</v>
      </c>
      <c r="AJ264">
        <v>70.010000000000005</v>
      </c>
      <c r="AK264">
        <v>38.65</v>
      </c>
      <c r="AL264">
        <v>43.93</v>
      </c>
      <c r="AM264">
        <v>5.01</v>
      </c>
      <c r="AN264" s="1">
        <v>1398.1</v>
      </c>
      <c r="AO264">
        <v>0.72799999999999998</v>
      </c>
      <c r="AP264" s="1">
        <v>1605.3</v>
      </c>
      <c r="AQ264" s="1">
        <v>2039.68</v>
      </c>
      <c r="AR264" s="1">
        <v>8057.89</v>
      </c>
      <c r="AS264">
        <v>965.78</v>
      </c>
      <c r="AT264">
        <v>392.27</v>
      </c>
      <c r="AU264" s="1">
        <v>13060.92</v>
      </c>
      <c r="AV264" s="1">
        <v>2977.92</v>
      </c>
      <c r="AW264">
        <v>0.20780000000000001</v>
      </c>
      <c r="AX264" s="1">
        <v>9590.08</v>
      </c>
      <c r="AY264">
        <v>0.66930000000000001</v>
      </c>
      <c r="AZ264">
        <v>960.07</v>
      </c>
      <c r="BA264">
        <v>6.7000000000000004E-2</v>
      </c>
      <c r="BB264">
        <v>799.76</v>
      </c>
      <c r="BC264">
        <v>5.5800000000000002E-2</v>
      </c>
      <c r="BD264" s="1">
        <v>14327.82</v>
      </c>
      <c r="BE264" s="1">
        <v>1501.4</v>
      </c>
      <c r="BF264">
        <v>0.1608</v>
      </c>
      <c r="BG264">
        <v>0.60399999999999998</v>
      </c>
      <c r="BH264">
        <v>0.24079999999999999</v>
      </c>
      <c r="BI264">
        <v>0.1087</v>
      </c>
      <c r="BJ264">
        <v>2.9499999999999998E-2</v>
      </c>
      <c r="BK264">
        <v>1.6899999999999998E-2</v>
      </c>
    </row>
    <row r="265" spans="1:63" x14ac:dyDescent="0.25">
      <c r="A265" t="s">
        <v>266</v>
      </c>
      <c r="B265">
        <v>47878</v>
      </c>
      <c r="C265">
        <v>39.76</v>
      </c>
      <c r="D265">
        <v>44.16</v>
      </c>
      <c r="E265" s="1">
        <v>1755.87</v>
      </c>
      <c r="F265" s="1">
        <v>1689.47</v>
      </c>
      <c r="G265">
        <v>1.4200000000000001E-2</v>
      </c>
      <c r="H265">
        <v>1.6999999999999999E-3</v>
      </c>
      <c r="I265">
        <v>1.2699999999999999E-2</v>
      </c>
      <c r="J265">
        <v>1.1000000000000001E-3</v>
      </c>
      <c r="K265">
        <v>2.9100000000000001E-2</v>
      </c>
      <c r="L265">
        <v>0.9163</v>
      </c>
      <c r="M265">
        <v>2.4899999999999999E-2</v>
      </c>
      <c r="N265">
        <v>0.14699999999999999</v>
      </c>
      <c r="O265">
        <v>1.3299999999999999E-2</v>
      </c>
      <c r="P265">
        <v>0.1105</v>
      </c>
      <c r="Q265" s="1">
        <v>67400.23</v>
      </c>
      <c r="R265">
        <v>0.1431</v>
      </c>
      <c r="S265">
        <v>0.18970000000000001</v>
      </c>
      <c r="T265">
        <v>0.66720000000000002</v>
      </c>
      <c r="U265">
        <v>11.05</v>
      </c>
      <c r="V265" s="1">
        <v>89217.12</v>
      </c>
      <c r="W265">
        <v>155.6</v>
      </c>
      <c r="X265" s="1">
        <v>247385.85</v>
      </c>
      <c r="Y265">
        <v>0.80720000000000003</v>
      </c>
      <c r="Z265">
        <v>0.1336</v>
      </c>
      <c r="AA265">
        <v>5.91E-2</v>
      </c>
      <c r="AB265">
        <v>0.1928</v>
      </c>
      <c r="AC265">
        <v>247.39</v>
      </c>
      <c r="AD265" s="1">
        <v>8243.2000000000007</v>
      </c>
      <c r="AE265">
        <v>841.42</v>
      </c>
      <c r="AF265" s="1">
        <v>223191.28</v>
      </c>
      <c r="AG265" t="s">
        <v>3</v>
      </c>
      <c r="AH265" s="1">
        <v>45701</v>
      </c>
      <c r="AI265" s="1">
        <v>93220.87</v>
      </c>
      <c r="AJ265">
        <v>52.97</v>
      </c>
      <c r="AK265">
        <v>29.87</v>
      </c>
      <c r="AL265">
        <v>34.840000000000003</v>
      </c>
      <c r="AM265">
        <v>4.62</v>
      </c>
      <c r="AN265" s="1">
        <v>1412.98</v>
      </c>
      <c r="AO265">
        <v>0.76539999999999997</v>
      </c>
      <c r="AP265" s="1">
        <v>1528.09</v>
      </c>
      <c r="AQ265" s="1">
        <v>2047.72</v>
      </c>
      <c r="AR265" s="1">
        <v>7252.34</v>
      </c>
      <c r="AS265">
        <v>709.84</v>
      </c>
      <c r="AT265">
        <v>308.42</v>
      </c>
      <c r="AU265" s="1">
        <v>11846.41</v>
      </c>
      <c r="AV265" s="1">
        <v>3719.19</v>
      </c>
      <c r="AW265">
        <v>0.27460000000000001</v>
      </c>
      <c r="AX265" s="1">
        <v>7727.64</v>
      </c>
      <c r="AY265">
        <v>0.5706</v>
      </c>
      <c r="AZ265" s="1">
        <v>1245.8900000000001</v>
      </c>
      <c r="BA265">
        <v>9.1999999999999998E-2</v>
      </c>
      <c r="BB265">
        <v>849.61</v>
      </c>
      <c r="BC265">
        <v>6.2700000000000006E-2</v>
      </c>
      <c r="BD265" s="1">
        <v>13542.33</v>
      </c>
      <c r="BE265" s="1">
        <v>2285.2199999999998</v>
      </c>
      <c r="BF265">
        <v>0.2908</v>
      </c>
      <c r="BG265">
        <v>0.57379999999999998</v>
      </c>
      <c r="BH265">
        <v>0.2266</v>
      </c>
      <c r="BI265">
        <v>0.14649999999999999</v>
      </c>
      <c r="BJ265">
        <v>3.1199999999999999E-2</v>
      </c>
      <c r="BK265">
        <v>2.18E-2</v>
      </c>
    </row>
    <row r="266" spans="1:63" x14ac:dyDescent="0.25">
      <c r="A266" t="s">
        <v>267</v>
      </c>
      <c r="B266">
        <v>50245</v>
      </c>
      <c r="C266">
        <v>59.33</v>
      </c>
      <c r="D266">
        <v>22.94</v>
      </c>
      <c r="E266" s="1">
        <v>1361.26</v>
      </c>
      <c r="F266" s="1">
        <v>1280.46</v>
      </c>
      <c r="G266">
        <v>3.0999999999999999E-3</v>
      </c>
      <c r="H266">
        <v>4.0000000000000002E-4</v>
      </c>
      <c r="I266">
        <v>1.77E-2</v>
      </c>
      <c r="J266">
        <v>8.0000000000000004E-4</v>
      </c>
      <c r="K266">
        <v>4.7399999999999998E-2</v>
      </c>
      <c r="L266">
        <v>0.87719999999999998</v>
      </c>
      <c r="M266">
        <v>5.33E-2</v>
      </c>
      <c r="N266">
        <v>0.51929999999999998</v>
      </c>
      <c r="O266">
        <v>9.7000000000000003E-3</v>
      </c>
      <c r="P266">
        <v>0.1787</v>
      </c>
      <c r="Q266" s="1">
        <v>57775.28</v>
      </c>
      <c r="R266">
        <v>0.21010000000000001</v>
      </c>
      <c r="S266">
        <v>0.19850000000000001</v>
      </c>
      <c r="T266">
        <v>0.59140000000000004</v>
      </c>
      <c r="U266">
        <v>11.57</v>
      </c>
      <c r="V266" s="1">
        <v>73988.72</v>
      </c>
      <c r="W266">
        <v>113.62</v>
      </c>
      <c r="X266" s="1">
        <v>158484.04</v>
      </c>
      <c r="Y266">
        <v>0.71130000000000004</v>
      </c>
      <c r="Z266">
        <v>0.17530000000000001</v>
      </c>
      <c r="AA266">
        <v>0.1134</v>
      </c>
      <c r="AB266">
        <v>0.28870000000000001</v>
      </c>
      <c r="AC266">
        <v>158.47999999999999</v>
      </c>
      <c r="AD266" s="1">
        <v>4500.42</v>
      </c>
      <c r="AE266">
        <v>474.63</v>
      </c>
      <c r="AF266" s="1">
        <v>136810.81</v>
      </c>
      <c r="AG266" t="s">
        <v>3</v>
      </c>
      <c r="AH266" s="1">
        <v>30931</v>
      </c>
      <c r="AI266" s="1">
        <v>48864.93</v>
      </c>
      <c r="AJ266">
        <v>44.34</v>
      </c>
      <c r="AK266">
        <v>25.4</v>
      </c>
      <c r="AL266">
        <v>31.25</v>
      </c>
      <c r="AM266">
        <v>4.17</v>
      </c>
      <c r="AN266" s="1">
        <v>1020.02</v>
      </c>
      <c r="AO266">
        <v>1.0247999999999999</v>
      </c>
      <c r="AP266" s="1">
        <v>1681.12</v>
      </c>
      <c r="AQ266" s="1">
        <v>2332.5500000000002</v>
      </c>
      <c r="AR266" s="1">
        <v>7361.54</v>
      </c>
      <c r="AS266">
        <v>796.84</v>
      </c>
      <c r="AT266">
        <v>387.74</v>
      </c>
      <c r="AU266" s="1">
        <v>12559.8</v>
      </c>
      <c r="AV266" s="1">
        <v>7847.86</v>
      </c>
      <c r="AW266">
        <v>0.50649999999999995</v>
      </c>
      <c r="AX266" s="1">
        <v>4453.4799999999996</v>
      </c>
      <c r="AY266">
        <v>0.28749999999999998</v>
      </c>
      <c r="AZ266" s="1">
        <v>1419.74</v>
      </c>
      <c r="BA266">
        <v>9.1600000000000001E-2</v>
      </c>
      <c r="BB266" s="1">
        <v>1771.78</v>
      </c>
      <c r="BC266">
        <v>0.1144</v>
      </c>
      <c r="BD266" s="1">
        <v>15492.87</v>
      </c>
      <c r="BE266" s="1">
        <v>6291.49</v>
      </c>
      <c r="BF266">
        <v>2.0792000000000002</v>
      </c>
      <c r="BG266">
        <v>0.53610000000000002</v>
      </c>
      <c r="BH266">
        <v>0.24</v>
      </c>
      <c r="BI266">
        <v>0.16969999999999999</v>
      </c>
      <c r="BJ266">
        <v>3.44E-2</v>
      </c>
      <c r="BK266">
        <v>1.9800000000000002E-2</v>
      </c>
    </row>
    <row r="267" spans="1:63" x14ac:dyDescent="0.25">
      <c r="A267" t="s">
        <v>268</v>
      </c>
      <c r="B267">
        <v>49866</v>
      </c>
      <c r="C267">
        <v>35.14</v>
      </c>
      <c r="D267">
        <v>91.86</v>
      </c>
      <c r="E267" s="1">
        <v>3228.37</v>
      </c>
      <c r="F267" s="1">
        <v>3090.38</v>
      </c>
      <c r="G267">
        <v>1.3100000000000001E-2</v>
      </c>
      <c r="H267">
        <v>5.9999999999999995E-4</v>
      </c>
      <c r="I267">
        <v>1.95E-2</v>
      </c>
      <c r="J267">
        <v>1E-3</v>
      </c>
      <c r="K267">
        <v>3.6299999999999999E-2</v>
      </c>
      <c r="L267">
        <v>0.89300000000000002</v>
      </c>
      <c r="M267">
        <v>3.6400000000000002E-2</v>
      </c>
      <c r="N267">
        <v>0.20799999999999999</v>
      </c>
      <c r="O267">
        <v>1.0200000000000001E-2</v>
      </c>
      <c r="P267">
        <v>0.13489999999999999</v>
      </c>
      <c r="Q267" s="1">
        <v>66595.600000000006</v>
      </c>
      <c r="R267">
        <v>0.15409999999999999</v>
      </c>
      <c r="S267">
        <v>0.1996</v>
      </c>
      <c r="T267">
        <v>0.64629999999999999</v>
      </c>
      <c r="U267">
        <v>20.9</v>
      </c>
      <c r="V267" s="1">
        <v>88601.53</v>
      </c>
      <c r="W267">
        <v>151.08000000000001</v>
      </c>
      <c r="X267" s="1">
        <v>202042.19</v>
      </c>
      <c r="Y267">
        <v>0.79930000000000001</v>
      </c>
      <c r="Z267">
        <v>0.14630000000000001</v>
      </c>
      <c r="AA267">
        <v>5.4399999999999997E-2</v>
      </c>
      <c r="AB267">
        <v>0.20069999999999999</v>
      </c>
      <c r="AC267">
        <v>202.04</v>
      </c>
      <c r="AD267" s="1">
        <v>7276.15</v>
      </c>
      <c r="AE267">
        <v>790.98</v>
      </c>
      <c r="AF267" s="1">
        <v>180308.63</v>
      </c>
      <c r="AG267" t="s">
        <v>3</v>
      </c>
      <c r="AH267" s="1">
        <v>42207</v>
      </c>
      <c r="AI267" s="1">
        <v>73114.55</v>
      </c>
      <c r="AJ267">
        <v>59.31</v>
      </c>
      <c r="AK267">
        <v>33.97</v>
      </c>
      <c r="AL267">
        <v>37.24</v>
      </c>
      <c r="AM267">
        <v>4.82</v>
      </c>
      <c r="AN267" s="1">
        <v>1250.8800000000001</v>
      </c>
      <c r="AO267">
        <v>0.82399999999999995</v>
      </c>
      <c r="AP267" s="1">
        <v>1433.37</v>
      </c>
      <c r="AQ267" s="1">
        <v>1965.26</v>
      </c>
      <c r="AR267" s="1">
        <v>6855.38</v>
      </c>
      <c r="AS267">
        <v>793.1</v>
      </c>
      <c r="AT267">
        <v>324.14</v>
      </c>
      <c r="AU267" s="1">
        <v>11371.25</v>
      </c>
      <c r="AV267" s="1">
        <v>4700.8100000000004</v>
      </c>
      <c r="AW267">
        <v>0.36299999999999999</v>
      </c>
      <c r="AX267" s="1">
        <v>6501.24</v>
      </c>
      <c r="AY267">
        <v>0.502</v>
      </c>
      <c r="AZ267">
        <v>793.85</v>
      </c>
      <c r="BA267">
        <v>6.13E-2</v>
      </c>
      <c r="BB267">
        <v>955.3</v>
      </c>
      <c r="BC267">
        <v>7.3800000000000004E-2</v>
      </c>
      <c r="BD267" s="1">
        <v>12951.2</v>
      </c>
      <c r="BE267" s="1">
        <v>3304.03</v>
      </c>
      <c r="BF267">
        <v>0.55379999999999996</v>
      </c>
      <c r="BG267">
        <v>0.5867</v>
      </c>
      <c r="BH267">
        <v>0.2392</v>
      </c>
      <c r="BI267">
        <v>0.12709999999999999</v>
      </c>
      <c r="BJ267">
        <v>2.9499999999999998E-2</v>
      </c>
      <c r="BK267">
        <v>1.7500000000000002E-2</v>
      </c>
    </row>
    <row r="268" spans="1:63" x14ac:dyDescent="0.25">
      <c r="A268" t="s">
        <v>269</v>
      </c>
      <c r="B268">
        <v>50690</v>
      </c>
      <c r="C268">
        <v>39.1</v>
      </c>
      <c r="D268">
        <v>48.63</v>
      </c>
      <c r="E268" s="1">
        <v>1901.22</v>
      </c>
      <c r="F268" s="1">
        <v>1825.67</v>
      </c>
      <c r="G268">
        <v>1.12E-2</v>
      </c>
      <c r="H268">
        <v>8.0000000000000004E-4</v>
      </c>
      <c r="I268">
        <v>3.5200000000000002E-2</v>
      </c>
      <c r="J268">
        <v>1.1000000000000001E-3</v>
      </c>
      <c r="K268">
        <v>6.9699999999999998E-2</v>
      </c>
      <c r="L268">
        <v>0.83</v>
      </c>
      <c r="M268">
        <v>5.1900000000000002E-2</v>
      </c>
      <c r="N268">
        <v>0.34910000000000002</v>
      </c>
      <c r="O268">
        <v>1.6299999999999999E-2</v>
      </c>
      <c r="P268">
        <v>0.13420000000000001</v>
      </c>
      <c r="Q268" s="1">
        <v>63888.87</v>
      </c>
      <c r="R268">
        <v>0.17699999999999999</v>
      </c>
      <c r="S268">
        <v>0.1799</v>
      </c>
      <c r="T268">
        <v>0.64300000000000002</v>
      </c>
      <c r="U268">
        <v>13.67</v>
      </c>
      <c r="V268" s="1">
        <v>81414.23</v>
      </c>
      <c r="W268">
        <v>134.5</v>
      </c>
      <c r="X268" s="1">
        <v>199954.91</v>
      </c>
      <c r="Y268">
        <v>0.6986</v>
      </c>
      <c r="Z268">
        <v>0.2266</v>
      </c>
      <c r="AA268">
        <v>7.4899999999999994E-2</v>
      </c>
      <c r="AB268">
        <v>0.3014</v>
      </c>
      <c r="AC268">
        <v>199.95</v>
      </c>
      <c r="AD268" s="1">
        <v>7078.76</v>
      </c>
      <c r="AE268">
        <v>640.71</v>
      </c>
      <c r="AF268" s="1">
        <v>186283.3</v>
      </c>
      <c r="AG268" t="s">
        <v>3</v>
      </c>
      <c r="AH268" s="1">
        <v>37430</v>
      </c>
      <c r="AI268" s="1">
        <v>64206.53</v>
      </c>
      <c r="AJ268">
        <v>53.59</v>
      </c>
      <c r="AK268">
        <v>31.79</v>
      </c>
      <c r="AL268">
        <v>39.659999999999997</v>
      </c>
      <c r="AM268">
        <v>4.72</v>
      </c>
      <c r="AN268" s="1">
        <v>1575.41</v>
      </c>
      <c r="AO268">
        <v>0.93279999999999996</v>
      </c>
      <c r="AP268" s="1">
        <v>1518.75</v>
      </c>
      <c r="AQ268" s="1">
        <v>2018.7</v>
      </c>
      <c r="AR268" s="1">
        <v>7148.69</v>
      </c>
      <c r="AS268">
        <v>738.41</v>
      </c>
      <c r="AT268">
        <v>394.86</v>
      </c>
      <c r="AU268" s="1">
        <v>11819.41</v>
      </c>
      <c r="AV268" s="1">
        <v>4850.4399999999996</v>
      </c>
      <c r="AW268">
        <v>0.34749999999999998</v>
      </c>
      <c r="AX268" s="1">
        <v>6621.66</v>
      </c>
      <c r="AY268">
        <v>0.47449999999999998</v>
      </c>
      <c r="AZ268" s="1">
        <v>1232.49</v>
      </c>
      <c r="BA268">
        <v>8.8300000000000003E-2</v>
      </c>
      <c r="BB268" s="1">
        <v>1251.54</v>
      </c>
      <c r="BC268">
        <v>8.9700000000000002E-2</v>
      </c>
      <c r="BD268" s="1">
        <v>13956.13</v>
      </c>
      <c r="BE268" s="1">
        <v>3261.56</v>
      </c>
      <c r="BF268">
        <v>0.66320000000000001</v>
      </c>
      <c r="BG268">
        <v>0.57599999999999996</v>
      </c>
      <c r="BH268">
        <v>0.2326</v>
      </c>
      <c r="BI268">
        <v>0.14330000000000001</v>
      </c>
      <c r="BJ268">
        <v>2.93E-2</v>
      </c>
      <c r="BK268">
        <v>1.89E-2</v>
      </c>
    </row>
    <row r="269" spans="1:63" x14ac:dyDescent="0.25">
      <c r="A269" t="s">
        <v>270</v>
      </c>
      <c r="B269">
        <v>50187</v>
      </c>
      <c r="C269">
        <v>37</v>
      </c>
      <c r="D269">
        <v>48.43</v>
      </c>
      <c r="E269" s="1">
        <v>1792.04</v>
      </c>
      <c r="F269" s="1">
        <v>1747.56</v>
      </c>
      <c r="G269">
        <v>8.8999999999999999E-3</v>
      </c>
      <c r="H269">
        <v>5.0000000000000001E-4</v>
      </c>
      <c r="I269">
        <v>1.43E-2</v>
      </c>
      <c r="J269">
        <v>1E-3</v>
      </c>
      <c r="K269">
        <v>2.2599999999999999E-2</v>
      </c>
      <c r="L269">
        <v>0.91879999999999995</v>
      </c>
      <c r="M269">
        <v>3.4000000000000002E-2</v>
      </c>
      <c r="N269">
        <v>0.30509999999999998</v>
      </c>
      <c r="O269">
        <v>5.3E-3</v>
      </c>
      <c r="P269">
        <v>0.13700000000000001</v>
      </c>
      <c r="Q269" s="1">
        <v>61351.19</v>
      </c>
      <c r="R269">
        <v>0.1608</v>
      </c>
      <c r="S269">
        <v>0.18770000000000001</v>
      </c>
      <c r="T269">
        <v>0.65149999999999997</v>
      </c>
      <c r="U269">
        <v>13.05</v>
      </c>
      <c r="V269" s="1">
        <v>80774.2</v>
      </c>
      <c r="W269">
        <v>133.13</v>
      </c>
      <c r="X269" s="1">
        <v>193752.9</v>
      </c>
      <c r="Y269">
        <v>0.76080000000000003</v>
      </c>
      <c r="Z269">
        <v>0.15240000000000001</v>
      </c>
      <c r="AA269">
        <v>8.6800000000000002E-2</v>
      </c>
      <c r="AB269">
        <v>0.2392</v>
      </c>
      <c r="AC269">
        <v>193.75</v>
      </c>
      <c r="AD269" s="1">
        <v>6230.59</v>
      </c>
      <c r="AE269">
        <v>653.28</v>
      </c>
      <c r="AF269" s="1">
        <v>167632.71</v>
      </c>
      <c r="AG269" t="s">
        <v>3</v>
      </c>
      <c r="AH269" s="1">
        <v>37817</v>
      </c>
      <c r="AI269" s="1">
        <v>60910.36</v>
      </c>
      <c r="AJ269">
        <v>53.28</v>
      </c>
      <c r="AK269">
        <v>29.06</v>
      </c>
      <c r="AL269">
        <v>34.71</v>
      </c>
      <c r="AM269">
        <v>4.71</v>
      </c>
      <c r="AN269" s="1">
        <v>1697.35</v>
      </c>
      <c r="AO269">
        <v>0.95450000000000002</v>
      </c>
      <c r="AP269" s="1">
        <v>1449.98</v>
      </c>
      <c r="AQ269" s="1">
        <v>1893.9</v>
      </c>
      <c r="AR269" s="1">
        <v>6546.98</v>
      </c>
      <c r="AS269">
        <v>706.51</v>
      </c>
      <c r="AT269">
        <v>389.44</v>
      </c>
      <c r="AU269" s="1">
        <v>10986.83</v>
      </c>
      <c r="AV269" s="1">
        <v>5159.3900000000003</v>
      </c>
      <c r="AW269">
        <v>0.39179999999999998</v>
      </c>
      <c r="AX269" s="1">
        <v>5759.23</v>
      </c>
      <c r="AY269">
        <v>0.43740000000000001</v>
      </c>
      <c r="AZ269" s="1">
        <v>1133.46</v>
      </c>
      <c r="BA269">
        <v>8.6099999999999996E-2</v>
      </c>
      <c r="BB269" s="1">
        <v>1115.31</v>
      </c>
      <c r="BC269">
        <v>8.4699999999999998E-2</v>
      </c>
      <c r="BD269" s="1">
        <v>13167.39</v>
      </c>
      <c r="BE269" s="1">
        <v>4134.47</v>
      </c>
      <c r="BF269">
        <v>0.90629999999999999</v>
      </c>
      <c r="BG269">
        <v>0.56389999999999996</v>
      </c>
      <c r="BH269">
        <v>0.2349</v>
      </c>
      <c r="BI269">
        <v>0.1545</v>
      </c>
      <c r="BJ269">
        <v>2.9000000000000001E-2</v>
      </c>
      <c r="BK269">
        <v>1.7600000000000001E-2</v>
      </c>
    </row>
    <row r="270" spans="1:63" x14ac:dyDescent="0.25">
      <c r="A270" t="s">
        <v>271</v>
      </c>
      <c r="B270">
        <v>44198</v>
      </c>
      <c r="C270">
        <v>20.9</v>
      </c>
      <c r="D270">
        <v>273.63</v>
      </c>
      <c r="E270" s="1">
        <v>5720.26</v>
      </c>
      <c r="F270" s="1">
        <v>5507.11</v>
      </c>
      <c r="G270">
        <v>3.8800000000000001E-2</v>
      </c>
      <c r="H270">
        <v>5.9999999999999995E-4</v>
      </c>
      <c r="I270">
        <v>0.13900000000000001</v>
      </c>
      <c r="J270">
        <v>1.2999999999999999E-3</v>
      </c>
      <c r="K270">
        <v>5.3699999999999998E-2</v>
      </c>
      <c r="L270">
        <v>0.70089999999999997</v>
      </c>
      <c r="M270">
        <v>6.5699999999999995E-2</v>
      </c>
      <c r="N270">
        <v>0.29630000000000001</v>
      </c>
      <c r="O270">
        <v>3.5400000000000001E-2</v>
      </c>
      <c r="P270">
        <v>0.1497</v>
      </c>
      <c r="Q270" s="1">
        <v>76249.81</v>
      </c>
      <c r="R270">
        <v>0.13150000000000001</v>
      </c>
      <c r="S270">
        <v>0.20230000000000001</v>
      </c>
      <c r="T270">
        <v>0.66620000000000001</v>
      </c>
      <c r="U270">
        <v>38.43</v>
      </c>
      <c r="V270" s="1">
        <v>100952.49</v>
      </c>
      <c r="W270">
        <v>147.56</v>
      </c>
      <c r="X270" s="1">
        <v>229019.64</v>
      </c>
      <c r="Y270">
        <v>0.75860000000000005</v>
      </c>
      <c r="Z270">
        <v>0.20660000000000001</v>
      </c>
      <c r="AA270">
        <v>3.4799999999999998E-2</v>
      </c>
      <c r="AB270">
        <v>0.2414</v>
      </c>
      <c r="AC270">
        <v>229.02</v>
      </c>
      <c r="AD270" s="1">
        <v>10711.16</v>
      </c>
      <c r="AE270" s="1">
        <v>1085.8699999999999</v>
      </c>
      <c r="AF270" s="1">
        <v>214839.89</v>
      </c>
      <c r="AG270" t="s">
        <v>3</v>
      </c>
      <c r="AH270" s="1">
        <v>43293</v>
      </c>
      <c r="AI270" s="1">
        <v>74932.960000000006</v>
      </c>
      <c r="AJ270">
        <v>83.68</v>
      </c>
      <c r="AK270">
        <v>45.21</v>
      </c>
      <c r="AL270">
        <v>53.32</v>
      </c>
      <c r="AM270">
        <v>4.62</v>
      </c>
      <c r="AN270">
        <v>0</v>
      </c>
      <c r="AO270">
        <v>0.93259999999999998</v>
      </c>
      <c r="AP270" s="1">
        <v>1793.52</v>
      </c>
      <c r="AQ270" s="1">
        <v>2159</v>
      </c>
      <c r="AR270" s="1">
        <v>8499.27</v>
      </c>
      <c r="AS270" s="1">
        <v>1010.19</v>
      </c>
      <c r="AT270">
        <v>503.87</v>
      </c>
      <c r="AU270" s="1">
        <v>13965.86</v>
      </c>
      <c r="AV270" s="1">
        <v>4009.44</v>
      </c>
      <c r="AW270">
        <v>0.25640000000000002</v>
      </c>
      <c r="AX270" s="1">
        <v>9549.99</v>
      </c>
      <c r="AY270">
        <v>0.61070000000000002</v>
      </c>
      <c r="AZ270" s="1">
        <v>1056.48</v>
      </c>
      <c r="BA270">
        <v>6.7599999999999993E-2</v>
      </c>
      <c r="BB270" s="1">
        <v>1022.62</v>
      </c>
      <c r="BC270">
        <v>6.54E-2</v>
      </c>
      <c r="BD270" s="1">
        <v>15638.54</v>
      </c>
      <c r="BE270" s="1">
        <v>2191.9299999999998</v>
      </c>
      <c r="BF270">
        <v>0.29909999999999998</v>
      </c>
      <c r="BG270">
        <v>0.59950000000000003</v>
      </c>
      <c r="BH270">
        <v>0.23619999999999999</v>
      </c>
      <c r="BI270">
        <v>0.11020000000000001</v>
      </c>
      <c r="BJ270">
        <v>3.3000000000000002E-2</v>
      </c>
      <c r="BK270">
        <v>2.1000000000000001E-2</v>
      </c>
    </row>
    <row r="271" spans="1:63" x14ac:dyDescent="0.25">
      <c r="A271" t="s">
        <v>272</v>
      </c>
      <c r="B271">
        <v>47993</v>
      </c>
      <c r="C271">
        <v>78.239999999999995</v>
      </c>
      <c r="D271">
        <v>21.59</v>
      </c>
      <c r="E271" s="1">
        <v>1688.9</v>
      </c>
      <c r="F271" s="1">
        <v>1600.78</v>
      </c>
      <c r="G271">
        <v>5.1000000000000004E-3</v>
      </c>
      <c r="H271">
        <v>1E-3</v>
      </c>
      <c r="I271">
        <v>1.15E-2</v>
      </c>
      <c r="J271">
        <v>1.2999999999999999E-3</v>
      </c>
      <c r="K271">
        <v>2.8199999999999999E-2</v>
      </c>
      <c r="L271">
        <v>0.91600000000000004</v>
      </c>
      <c r="M271">
        <v>3.6999999999999998E-2</v>
      </c>
      <c r="N271">
        <v>0.40710000000000002</v>
      </c>
      <c r="O271">
        <v>4.7999999999999996E-3</v>
      </c>
      <c r="P271">
        <v>0.1381</v>
      </c>
      <c r="Q271" s="1">
        <v>60871.32</v>
      </c>
      <c r="R271">
        <v>0.1812</v>
      </c>
      <c r="S271">
        <v>0.19389999999999999</v>
      </c>
      <c r="T271">
        <v>0.62490000000000001</v>
      </c>
      <c r="U271">
        <v>11.52</v>
      </c>
      <c r="V271" s="1">
        <v>81612.429999999993</v>
      </c>
      <c r="W271">
        <v>141.03</v>
      </c>
      <c r="X271" s="1">
        <v>197855.74</v>
      </c>
      <c r="Y271">
        <v>0.73980000000000001</v>
      </c>
      <c r="Z271">
        <v>0.15079999999999999</v>
      </c>
      <c r="AA271">
        <v>0.1094</v>
      </c>
      <c r="AB271">
        <v>0.26019999999999999</v>
      </c>
      <c r="AC271">
        <v>197.86</v>
      </c>
      <c r="AD271" s="1">
        <v>5903.18</v>
      </c>
      <c r="AE271">
        <v>604.20000000000005</v>
      </c>
      <c r="AF271" s="1">
        <v>170502.66</v>
      </c>
      <c r="AG271" t="s">
        <v>3</v>
      </c>
      <c r="AH271" s="1">
        <v>35751</v>
      </c>
      <c r="AI271" s="1">
        <v>57566.97</v>
      </c>
      <c r="AJ271">
        <v>44.08</v>
      </c>
      <c r="AK271">
        <v>27</v>
      </c>
      <c r="AL271">
        <v>30.14</v>
      </c>
      <c r="AM271">
        <v>4.55</v>
      </c>
      <c r="AN271" s="1">
        <v>1428.65</v>
      </c>
      <c r="AO271">
        <v>1.1063000000000001</v>
      </c>
      <c r="AP271" s="1">
        <v>1512.42</v>
      </c>
      <c r="AQ271" s="1">
        <v>2277.86</v>
      </c>
      <c r="AR271" s="1">
        <v>7065.11</v>
      </c>
      <c r="AS271">
        <v>749.38</v>
      </c>
      <c r="AT271">
        <v>319.10000000000002</v>
      </c>
      <c r="AU271" s="1">
        <v>11923.87</v>
      </c>
      <c r="AV271" s="1">
        <v>5996.67</v>
      </c>
      <c r="AW271">
        <v>0.4133</v>
      </c>
      <c r="AX271" s="1">
        <v>5810.34</v>
      </c>
      <c r="AY271">
        <v>0.40050000000000002</v>
      </c>
      <c r="AZ271" s="1">
        <v>1397.42</v>
      </c>
      <c r="BA271">
        <v>9.6299999999999997E-2</v>
      </c>
      <c r="BB271" s="1">
        <v>1305.08</v>
      </c>
      <c r="BC271">
        <v>8.9899999999999994E-2</v>
      </c>
      <c r="BD271" s="1">
        <v>14509.51</v>
      </c>
      <c r="BE271" s="1">
        <v>4711.22</v>
      </c>
      <c r="BF271">
        <v>1.1759999999999999</v>
      </c>
      <c r="BG271">
        <v>0.55589999999999995</v>
      </c>
      <c r="BH271">
        <v>0.24360000000000001</v>
      </c>
      <c r="BI271">
        <v>0.14710000000000001</v>
      </c>
      <c r="BJ271">
        <v>3.4500000000000003E-2</v>
      </c>
      <c r="BK271">
        <v>1.89E-2</v>
      </c>
    </row>
    <row r="272" spans="1:63" x14ac:dyDescent="0.25">
      <c r="A272" t="s">
        <v>273</v>
      </c>
      <c r="B272">
        <v>46110</v>
      </c>
      <c r="C272">
        <v>31.1</v>
      </c>
      <c r="D272">
        <v>271.58999999999997</v>
      </c>
      <c r="E272" s="1">
        <v>8445.08</v>
      </c>
      <c r="F272" s="1">
        <v>8187.6</v>
      </c>
      <c r="G272">
        <v>9.5100000000000004E-2</v>
      </c>
      <c r="H272">
        <v>1E-3</v>
      </c>
      <c r="I272">
        <v>0.1142</v>
      </c>
      <c r="J272">
        <v>1.1999999999999999E-3</v>
      </c>
      <c r="K272">
        <v>6.6699999999999995E-2</v>
      </c>
      <c r="L272">
        <v>0.66210000000000002</v>
      </c>
      <c r="M272">
        <v>5.9700000000000003E-2</v>
      </c>
      <c r="N272">
        <v>0.1855</v>
      </c>
      <c r="O272">
        <v>5.7599999999999998E-2</v>
      </c>
      <c r="P272">
        <v>0.12959999999999999</v>
      </c>
      <c r="Q272" s="1">
        <v>78750.67</v>
      </c>
      <c r="R272">
        <v>0.1681</v>
      </c>
      <c r="S272">
        <v>0.20519999999999999</v>
      </c>
      <c r="T272">
        <v>0.62680000000000002</v>
      </c>
      <c r="U272">
        <v>50.52</v>
      </c>
      <c r="V272" s="1">
        <v>100642.96</v>
      </c>
      <c r="W272">
        <v>165.1</v>
      </c>
      <c r="X272" s="1">
        <v>234401.57</v>
      </c>
      <c r="Y272">
        <v>0.75939999999999996</v>
      </c>
      <c r="Z272">
        <v>0.21360000000000001</v>
      </c>
      <c r="AA272">
        <v>2.7E-2</v>
      </c>
      <c r="AB272">
        <v>0.24060000000000001</v>
      </c>
      <c r="AC272">
        <v>234.4</v>
      </c>
      <c r="AD272" s="1">
        <v>10189.51</v>
      </c>
      <c r="AE272">
        <v>930.66</v>
      </c>
      <c r="AF272" s="1">
        <v>226016.66</v>
      </c>
      <c r="AG272" t="s">
        <v>3</v>
      </c>
      <c r="AH272" s="1">
        <v>51563</v>
      </c>
      <c r="AI272" s="1">
        <v>99148.22</v>
      </c>
      <c r="AJ272">
        <v>75.64</v>
      </c>
      <c r="AK272">
        <v>40.590000000000003</v>
      </c>
      <c r="AL272">
        <v>48.07</v>
      </c>
      <c r="AM272">
        <v>4.8899999999999997</v>
      </c>
      <c r="AN272" s="1">
        <v>1681.03</v>
      </c>
      <c r="AO272">
        <v>0.7631</v>
      </c>
      <c r="AP272" s="1">
        <v>1547.26</v>
      </c>
      <c r="AQ272" s="1">
        <v>2025.21</v>
      </c>
      <c r="AR272" s="1">
        <v>8246.9</v>
      </c>
      <c r="AS272">
        <v>992.8</v>
      </c>
      <c r="AT272">
        <v>449.82</v>
      </c>
      <c r="AU272" s="1">
        <v>13261.98</v>
      </c>
      <c r="AV272" s="1">
        <v>3518.58</v>
      </c>
      <c r="AW272">
        <v>0.24199999999999999</v>
      </c>
      <c r="AX272" s="1">
        <v>9284.36</v>
      </c>
      <c r="AY272">
        <v>0.63849999999999996</v>
      </c>
      <c r="AZ272">
        <v>901.71</v>
      </c>
      <c r="BA272">
        <v>6.2E-2</v>
      </c>
      <c r="BB272">
        <v>837.27</v>
      </c>
      <c r="BC272">
        <v>5.7599999999999998E-2</v>
      </c>
      <c r="BD272" s="1">
        <v>14541.93</v>
      </c>
      <c r="BE272" s="1">
        <v>2095.91</v>
      </c>
      <c r="BF272">
        <v>0.25940000000000002</v>
      </c>
      <c r="BG272">
        <v>0.61319999999999997</v>
      </c>
      <c r="BH272">
        <v>0.23400000000000001</v>
      </c>
      <c r="BI272">
        <v>0.1047</v>
      </c>
      <c r="BJ272">
        <v>2.9499999999999998E-2</v>
      </c>
      <c r="BK272">
        <v>1.8599999999999998E-2</v>
      </c>
    </row>
    <row r="273" spans="1:63" x14ac:dyDescent="0.25">
      <c r="A273" t="s">
        <v>274</v>
      </c>
      <c r="B273">
        <v>49569</v>
      </c>
      <c r="C273">
        <v>110.76</v>
      </c>
      <c r="D273">
        <v>8.59</v>
      </c>
      <c r="E273">
        <v>951.83</v>
      </c>
      <c r="F273">
        <v>929.6</v>
      </c>
      <c r="G273">
        <v>2.2000000000000001E-3</v>
      </c>
      <c r="H273">
        <v>1.1999999999999999E-3</v>
      </c>
      <c r="I273">
        <v>6.0000000000000001E-3</v>
      </c>
      <c r="J273">
        <v>5.9999999999999995E-4</v>
      </c>
      <c r="K273">
        <v>3.9199999999999999E-2</v>
      </c>
      <c r="L273">
        <v>0.92290000000000005</v>
      </c>
      <c r="M273">
        <v>2.7799999999999998E-2</v>
      </c>
      <c r="N273">
        <v>0.31230000000000002</v>
      </c>
      <c r="O273">
        <v>3.3E-3</v>
      </c>
      <c r="P273">
        <v>0.15390000000000001</v>
      </c>
      <c r="Q273" s="1">
        <v>59895.91</v>
      </c>
      <c r="R273">
        <v>0.20050000000000001</v>
      </c>
      <c r="S273">
        <v>0.18859999999999999</v>
      </c>
      <c r="T273">
        <v>0.61080000000000001</v>
      </c>
      <c r="U273">
        <v>10.19</v>
      </c>
      <c r="V273" s="1">
        <v>65535.14</v>
      </c>
      <c r="W273">
        <v>89.9</v>
      </c>
      <c r="X273" s="1">
        <v>187149.62</v>
      </c>
      <c r="Y273">
        <v>0.79769999999999996</v>
      </c>
      <c r="Z273">
        <v>4.9000000000000002E-2</v>
      </c>
      <c r="AA273">
        <v>0.15329999999999999</v>
      </c>
      <c r="AB273">
        <v>0.20230000000000001</v>
      </c>
      <c r="AC273">
        <v>187.15</v>
      </c>
      <c r="AD273" s="1">
        <v>5113.72</v>
      </c>
      <c r="AE273">
        <v>506.75</v>
      </c>
      <c r="AF273" s="1">
        <v>171571.29</v>
      </c>
      <c r="AG273" t="s">
        <v>3</v>
      </c>
      <c r="AH273" s="1">
        <v>37082</v>
      </c>
      <c r="AI273" s="1">
        <v>56722.96</v>
      </c>
      <c r="AJ273">
        <v>37.57</v>
      </c>
      <c r="AK273">
        <v>24.41</v>
      </c>
      <c r="AL273">
        <v>28.28</v>
      </c>
      <c r="AM273">
        <v>4.45</v>
      </c>
      <c r="AN273" s="1">
        <v>1751.55</v>
      </c>
      <c r="AO273">
        <v>1.4139999999999999</v>
      </c>
      <c r="AP273" s="1">
        <v>1738.23</v>
      </c>
      <c r="AQ273" s="1">
        <v>2391.89</v>
      </c>
      <c r="AR273" s="1">
        <v>7570.91</v>
      </c>
      <c r="AS273">
        <v>660.43</v>
      </c>
      <c r="AT273">
        <v>325.08</v>
      </c>
      <c r="AU273" s="1">
        <v>12686.54</v>
      </c>
      <c r="AV273" s="1">
        <v>7251.8</v>
      </c>
      <c r="AW273">
        <v>0.46139999999999998</v>
      </c>
      <c r="AX273" s="1">
        <v>5672.9</v>
      </c>
      <c r="AY273">
        <v>0.3609</v>
      </c>
      <c r="AZ273" s="1">
        <v>1591.19</v>
      </c>
      <c r="BA273">
        <v>0.1012</v>
      </c>
      <c r="BB273" s="1">
        <v>1201.1099999999999</v>
      </c>
      <c r="BC273">
        <v>7.6399999999999996E-2</v>
      </c>
      <c r="BD273" s="1">
        <v>15717</v>
      </c>
      <c r="BE273" s="1">
        <v>6042.94</v>
      </c>
      <c r="BF273">
        <v>1.7955000000000001</v>
      </c>
      <c r="BG273">
        <v>0.54090000000000005</v>
      </c>
      <c r="BH273">
        <v>0.23619999999999999</v>
      </c>
      <c r="BI273">
        <v>0.16639999999999999</v>
      </c>
      <c r="BJ273">
        <v>3.5900000000000001E-2</v>
      </c>
      <c r="BK273">
        <v>2.06E-2</v>
      </c>
    </row>
    <row r="274" spans="1:63" x14ac:dyDescent="0.25">
      <c r="A274" t="s">
        <v>275</v>
      </c>
      <c r="B274">
        <v>44206</v>
      </c>
      <c r="C274">
        <v>44</v>
      </c>
      <c r="D274">
        <v>91.84</v>
      </c>
      <c r="E274" s="1">
        <v>4040.84</v>
      </c>
      <c r="F274" s="1">
        <v>3813.99</v>
      </c>
      <c r="G274">
        <v>1.0500000000000001E-2</v>
      </c>
      <c r="H274">
        <v>6.9999999999999999E-4</v>
      </c>
      <c r="I274">
        <v>4.3900000000000002E-2</v>
      </c>
      <c r="J274">
        <v>1.1000000000000001E-3</v>
      </c>
      <c r="K274">
        <v>5.3800000000000001E-2</v>
      </c>
      <c r="L274">
        <v>0.82479999999999998</v>
      </c>
      <c r="M274">
        <v>6.5100000000000005E-2</v>
      </c>
      <c r="N274">
        <v>0.46250000000000002</v>
      </c>
      <c r="O274">
        <v>1.8499999999999999E-2</v>
      </c>
      <c r="P274">
        <v>0.16489999999999999</v>
      </c>
      <c r="Q274" s="1">
        <v>65241.89</v>
      </c>
      <c r="R274">
        <v>0.15809999999999999</v>
      </c>
      <c r="S274">
        <v>0.20050000000000001</v>
      </c>
      <c r="T274">
        <v>0.64139999999999997</v>
      </c>
      <c r="U274">
        <v>23.76</v>
      </c>
      <c r="V274" s="1">
        <v>93428.36</v>
      </c>
      <c r="W274">
        <v>166.17</v>
      </c>
      <c r="X274" s="1">
        <v>160544.37</v>
      </c>
      <c r="Y274">
        <v>0.73560000000000003</v>
      </c>
      <c r="Z274">
        <v>0.20699999999999999</v>
      </c>
      <c r="AA274">
        <v>5.74E-2</v>
      </c>
      <c r="AB274">
        <v>0.26440000000000002</v>
      </c>
      <c r="AC274">
        <v>160.54</v>
      </c>
      <c r="AD274" s="1">
        <v>5284.7</v>
      </c>
      <c r="AE274">
        <v>569.17999999999995</v>
      </c>
      <c r="AF274" s="1">
        <v>135572.19</v>
      </c>
      <c r="AG274" t="s">
        <v>3</v>
      </c>
      <c r="AH274" s="1">
        <v>33571</v>
      </c>
      <c r="AI274" s="1">
        <v>54200.85</v>
      </c>
      <c r="AJ274">
        <v>53</v>
      </c>
      <c r="AK274">
        <v>30.32</v>
      </c>
      <c r="AL274">
        <v>37.04</v>
      </c>
      <c r="AM274">
        <v>4.28</v>
      </c>
      <c r="AN274" s="1">
        <v>1548.8</v>
      </c>
      <c r="AO274">
        <v>0.98780000000000001</v>
      </c>
      <c r="AP274" s="1">
        <v>1494.34</v>
      </c>
      <c r="AQ274" s="1">
        <v>1937.24</v>
      </c>
      <c r="AR274" s="1">
        <v>7304.13</v>
      </c>
      <c r="AS274">
        <v>789.13</v>
      </c>
      <c r="AT274">
        <v>393.29</v>
      </c>
      <c r="AU274" s="1">
        <v>11918.14</v>
      </c>
      <c r="AV274" s="1">
        <v>6227.59</v>
      </c>
      <c r="AW274">
        <v>0.45179999999999998</v>
      </c>
      <c r="AX274" s="1">
        <v>5154.0600000000004</v>
      </c>
      <c r="AY274">
        <v>0.37390000000000001</v>
      </c>
      <c r="AZ274" s="1">
        <v>1098.95</v>
      </c>
      <c r="BA274">
        <v>7.9699999999999993E-2</v>
      </c>
      <c r="BB274" s="1">
        <v>1302.4000000000001</v>
      </c>
      <c r="BC274">
        <v>9.4500000000000001E-2</v>
      </c>
      <c r="BD274" s="1">
        <v>13782.99</v>
      </c>
      <c r="BE274" s="1">
        <v>4587.12</v>
      </c>
      <c r="BF274">
        <v>1.1910000000000001</v>
      </c>
      <c r="BG274">
        <v>0.56810000000000005</v>
      </c>
      <c r="BH274">
        <v>0.24160000000000001</v>
      </c>
      <c r="BI274">
        <v>0.14480000000000001</v>
      </c>
      <c r="BJ274">
        <v>2.9899999999999999E-2</v>
      </c>
      <c r="BK274">
        <v>1.55E-2</v>
      </c>
    </row>
    <row r="275" spans="1:63" x14ac:dyDescent="0.25">
      <c r="A275" t="s">
        <v>276</v>
      </c>
      <c r="B275">
        <v>44214</v>
      </c>
      <c r="C275">
        <v>57.05</v>
      </c>
      <c r="D275">
        <v>71.37</v>
      </c>
      <c r="E275" s="1">
        <v>4071.39</v>
      </c>
      <c r="F275" s="1">
        <v>3839.84</v>
      </c>
      <c r="G275">
        <v>1.66E-2</v>
      </c>
      <c r="H275">
        <v>6.9999999999999999E-4</v>
      </c>
      <c r="I275">
        <v>2.6499999999999999E-2</v>
      </c>
      <c r="J275">
        <v>1.2999999999999999E-3</v>
      </c>
      <c r="K275">
        <v>4.82E-2</v>
      </c>
      <c r="L275">
        <v>0.85799999999999998</v>
      </c>
      <c r="M275">
        <v>4.8800000000000003E-2</v>
      </c>
      <c r="N275">
        <v>0.2407</v>
      </c>
      <c r="O275">
        <v>1.38E-2</v>
      </c>
      <c r="P275">
        <v>0.1409</v>
      </c>
      <c r="Q275" s="1">
        <v>68159.210000000006</v>
      </c>
      <c r="R275">
        <v>0.17949999999999999</v>
      </c>
      <c r="S275">
        <v>0.20349999999999999</v>
      </c>
      <c r="T275">
        <v>0.61699999999999999</v>
      </c>
      <c r="U275">
        <v>25.52</v>
      </c>
      <c r="V275" s="1">
        <v>90495.73</v>
      </c>
      <c r="W275">
        <v>154.96</v>
      </c>
      <c r="X275" s="1">
        <v>191970.87</v>
      </c>
      <c r="Y275">
        <v>0.76339999999999997</v>
      </c>
      <c r="Z275">
        <v>0.15679999999999999</v>
      </c>
      <c r="AA275">
        <v>7.9799999999999996E-2</v>
      </c>
      <c r="AB275">
        <v>0.2366</v>
      </c>
      <c r="AC275">
        <v>191.97</v>
      </c>
      <c r="AD275" s="1">
        <v>6390.43</v>
      </c>
      <c r="AE275">
        <v>682.8</v>
      </c>
      <c r="AF275" s="1">
        <v>170454.51</v>
      </c>
      <c r="AG275" t="s">
        <v>3</v>
      </c>
      <c r="AH275" s="1">
        <v>42091</v>
      </c>
      <c r="AI275" s="1">
        <v>69055.539999999994</v>
      </c>
      <c r="AJ275">
        <v>51.21</v>
      </c>
      <c r="AK275">
        <v>31.13</v>
      </c>
      <c r="AL275">
        <v>34.9</v>
      </c>
      <c r="AM275">
        <v>4.2699999999999996</v>
      </c>
      <c r="AN275" s="1">
        <v>1796.19</v>
      </c>
      <c r="AO275">
        <v>0.8387</v>
      </c>
      <c r="AP275" s="1">
        <v>1341.94</v>
      </c>
      <c r="AQ275" s="1">
        <v>1912.54</v>
      </c>
      <c r="AR275" s="1">
        <v>6861.75</v>
      </c>
      <c r="AS275">
        <v>806.19</v>
      </c>
      <c r="AT275">
        <v>353.51</v>
      </c>
      <c r="AU275" s="1">
        <v>11275.93</v>
      </c>
      <c r="AV275" s="1">
        <v>4762.82</v>
      </c>
      <c r="AW275">
        <v>0.3775</v>
      </c>
      <c r="AX275" s="1">
        <v>6116.72</v>
      </c>
      <c r="AY275">
        <v>0.48480000000000001</v>
      </c>
      <c r="AZ275">
        <v>745.12</v>
      </c>
      <c r="BA275">
        <v>5.91E-2</v>
      </c>
      <c r="BB275">
        <v>992.59</v>
      </c>
      <c r="BC275">
        <v>7.8700000000000006E-2</v>
      </c>
      <c r="BD275" s="1">
        <v>12617.26</v>
      </c>
      <c r="BE275" s="1">
        <v>3356.6</v>
      </c>
      <c r="BF275">
        <v>0.65439999999999998</v>
      </c>
      <c r="BG275">
        <v>0.59099999999999997</v>
      </c>
      <c r="BH275">
        <v>0.23680000000000001</v>
      </c>
      <c r="BI275">
        <v>0.1288</v>
      </c>
      <c r="BJ275">
        <v>2.81E-2</v>
      </c>
      <c r="BK275">
        <v>1.5299999999999999E-2</v>
      </c>
    </row>
    <row r="276" spans="1:63" x14ac:dyDescent="0.25">
      <c r="A276" t="s">
        <v>277</v>
      </c>
      <c r="B276">
        <v>45443</v>
      </c>
      <c r="C276">
        <v>57.67</v>
      </c>
      <c r="D276">
        <v>16.829999999999998</v>
      </c>
      <c r="E276">
        <v>970.59</v>
      </c>
      <c r="F276">
        <v>916.89</v>
      </c>
      <c r="G276">
        <v>2E-3</v>
      </c>
      <c r="H276">
        <v>5.9999999999999995E-4</v>
      </c>
      <c r="I276">
        <v>8.0000000000000002E-3</v>
      </c>
      <c r="J276">
        <v>8.9999999999999998E-4</v>
      </c>
      <c r="K276">
        <v>1.4500000000000001E-2</v>
      </c>
      <c r="L276">
        <v>0.94289999999999996</v>
      </c>
      <c r="M276">
        <v>3.1099999999999999E-2</v>
      </c>
      <c r="N276">
        <v>0.55349999999999999</v>
      </c>
      <c r="O276">
        <v>1.4E-3</v>
      </c>
      <c r="P276">
        <v>0.16739999999999999</v>
      </c>
      <c r="Q276" s="1">
        <v>54114.05</v>
      </c>
      <c r="R276">
        <v>0.20330000000000001</v>
      </c>
      <c r="S276">
        <v>0.2382</v>
      </c>
      <c r="T276">
        <v>0.5585</v>
      </c>
      <c r="U276">
        <v>9.86</v>
      </c>
      <c r="V276" s="1">
        <v>72689.53</v>
      </c>
      <c r="W276">
        <v>94.06</v>
      </c>
      <c r="X276" s="1">
        <v>169035.18</v>
      </c>
      <c r="Y276">
        <v>0.64939999999999998</v>
      </c>
      <c r="Z276">
        <v>0.13089999999999999</v>
      </c>
      <c r="AA276">
        <v>0.2198</v>
      </c>
      <c r="AB276">
        <v>0.35060000000000002</v>
      </c>
      <c r="AC276">
        <v>169.04</v>
      </c>
      <c r="AD276" s="1">
        <v>4610.1400000000003</v>
      </c>
      <c r="AE276">
        <v>440.89</v>
      </c>
      <c r="AF276" s="1">
        <v>135017.75</v>
      </c>
      <c r="AG276" t="s">
        <v>3</v>
      </c>
      <c r="AH276" s="1">
        <v>32785</v>
      </c>
      <c r="AI276" s="1">
        <v>50405.79</v>
      </c>
      <c r="AJ276">
        <v>35.49</v>
      </c>
      <c r="AK276">
        <v>24.5</v>
      </c>
      <c r="AL276">
        <v>27</v>
      </c>
      <c r="AM276">
        <v>3.98</v>
      </c>
      <c r="AN276" s="1">
        <v>1033.08</v>
      </c>
      <c r="AO276">
        <v>0.86829999999999996</v>
      </c>
      <c r="AP276" s="1">
        <v>1837.47</v>
      </c>
      <c r="AQ276" s="1">
        <v>2482.5300000000002</v>
      </c>
      <c r="AR276" s="1">
        <v>7437.5</v>
      </c>
      <c r="AS276">
        <v>810.65</v>
      </c>
      <c r="AT276">
        <v>370.42</v>
      </c>
      <c r="AU276" s="1">
        <v>12938.56</v>
      </c>
      <c r="AV276" s="1">
        <v>8839.2999999999993</v>
      </c>
      <c r="AW276">
        <v>0.55549999999999999</v>
      </c>
      <c r="AX276" s="1">
        <v>4050.23</v>
      </c>
      <c r="AY276">
        <v>0.2545</v>
      </c>
      <c r="AZ276" s="1">
        <v>1465.97</v>
      </c>
      <c r="BA276">
        <v>9.2100000000000001E-2</v>
      </c>
      <c r="BB276" s="1">
        <v>1556.82</v>
      </c>
      <c r="BC276">
        <v>9.7799999999999998E-2</v>
      </c>
      <c r="BD276" s="1">
        <v>15912.32</v>
      </c>
      <c r="BE276" s="1">
        <v>7456.54</v>
      </c>
      <c r="BF276">
        <v>2.4142000000000001</v>
      </c>
      <c r="BG276">
        <v>0.51149999999999995</v>
      </c>
      <c r="BH276">
        <v>0.25330000000000003</v>
      </c>
      <c r="BI276">
        <v>0.18049999999999999</v>
      </c>
      <c r="BJ276">
        <v>3.4500000000000003E-2</v>
      </c>
      <c r="BK276">
        <v>2.0299999999999999E-2</v>
      </c>
    </row>
    <row r="277" spans="1:63" x14ac:dyDescent="0.25">
      <c r="A277" t="s">
        <v>278</v>
      </c>
      <c r="B277">
        <v>49353</v>
      </c>
      <c r="C277">
        <v>84.1</v>
      </c>
      <c r="D277">
        <v>8.4</v>
      </c>
      <c r="E277">
        <v>706.76</v>
      </c>
      <c r="F277">
        <v>718.36</v>
      </c>
      <c r="G277">
        <v>4.3E-3</v>
      </c>
      <c r="H277">
        <v>4.0000000000000002E-4</v>
      </c>
      <c r="I277">
        <v>6.6E-3</v>
      </c>
      <c r="J277">
        <v>1.5E-3</v>
      </c>
      <c r="K277">
        <v>8.6800000000000002E-2</v>
      </c>
      <c r="L277">
        <v>0.87229999999999996</v>
      </c>
      <c r="M277">
        <v>2.81E-2</v>
      </c>
      <c r="N277">
        <v>0.32300000000000001</v>
      </c>
      <c r="O277">
        <v>6.7999999999999996E-3</v>
      </c>
      <c r="P277">
        <v>0.14699999999999999</v>
      </c>
      <c r="Q277" s="1">
        <v>59350.95</v>
      </c>
      <c r="R277">
        <v>0.17100000000000001</v>
      </c>
      <c r="S277">
        <v>0.20630000000000001</v>
      </c>
      <c r="T277">
        <v>0.62270000000000003</v>
      </c>
      <c r="U277">
        <v>8.2899999999999991</v>
      </c>
      <c r="V277" s="1">
        <v>69382.28</v>
      </c>
      <c r="W277">
        <v>82.11</v>
      </c>
      <c r="X277" s="1">
        <v>202043.88</v>
      </c>
      <c r="Y277">
        <v>0.71699999999999997</v>
      </c>
      <c r="Z277">
        <v>0.06</v>
      </c>
      <c r="AA277">
        <v>0.223</v>
      </c>
      <c r="AB277">
        <v>0.28299999999999997</v>
      </c>
      <c r="AC277">
        <v>202.04</v>
      </c>
      <c r="AD277" s="1">
        <v>5806.17</v>
      </c>
      <c r="AE277">
        <v>528.86</v>
      </c>
      <c r="AF277" s="1">
        <v>168862.8</v>
      </c>
      <c r="AG277" t="s">
        <v>3</v>
      </c>
      <c r="AH277" s="1">
        <v>36407</v>
      </c>
      <c r="AI277" s="1">
        <v>55590.58</v>
      </c>
      <c r="AJ277">
        <v>41.55</v>
      </c>
      <c r="AK277">
        <v>25.57</v>
      </c>
      <c r="AL277">
        <v>31.84</v>
      </c>
      <c r="AM277">
        <v>4.0199999999999996</v>
      </c>
      <c r="AN277" s="1">
        <v>1749.56</v>
      </c>
      <c r="AO277">
        <v>1.5909</v>
      </c>
      <c r="AP277" s="1">
        <v>1928.29</v>
      </c>
      <c r="AQ277" s="1">
        <v>2362.48</v>
      </c>
      <c r="AR277" s="1">
        <v>7800.99</v>
      </c>
      <c r="AS277">
        <v>751.36</v>
      </c>
      <c r="AT277">
        <v>375.9</v>
      </c>
      <c r="AU277" s="1">
        <v>13219.01</v>
      </c>
      <c r="AV277" s="1">
        <v>7291.38</v>
      </c>
      <c r="AW277">
        <v>0.44190000000000002</v>
      </c>
      <c r="AX277" s="1">
        <v>6113.1</v>
      </c>
      <c r="AY277">
        <v>0.3705</v>
      </c>
      <c r="AZ277" s="1">
        <v>1811.82</v>
      </c>
      <c r="BA277">
        <v>0.10979999999999999</v>
      </c>
      <c r="BB277" s="1">
        <v>1283.6400000000001</v>
      </c>
      <c r="BC277">
        <v>7.7799999999999994E-2</v>
      </c>
      <c r="BD277" s="1">
        <v>16499.93</v>
      </c>
      <c r="BE277" s="1">
        <v>6461.11</v>
      </c>
      <c r="BF277">
        <v>1.9712000000000001</v>
      </c>
      <c r="BG277">
        <v>0.55110000000000003</v>
      </c>
      <c r="BH277">
        <v>0.2344</v>
      </c>
      <c r="BI277">
        <v>0.1583</v>
      </c>
      <c r="BJ277">
        <v>3.6799999999999999E-2</v>
      </c>
      <c r="BK277">
        <v>1.9400000000000001E-2</v>
      </c>
    </row>
    <row r="278" spans="1:63" x14ac:dyDescent="0.25">
      <c r="A278" t="s">
        <v>279</v>
      </c>
      <c r="B278">
        <v>49437</v>
      </c>
      <c r="C278">
        <v>48.62</v>
      </c>
      <c r="D278">
        <v>44.29</v>
      </c>
      <c r="E278" s="1">
        <v>2153.54</v>
      </c>
      <c r="F278" s="1">
        <v>2073.4899999999998</v>
      </c>
      <c r="G278">
        <v>1.0200000000000001E-2</v>
      </c>
      <c r="H278">
        <v>6.9999999999999999E-4</v>
      </c>
      <c r="I278">
        <v>1.8599999999999998E-2</v>
      </c>
      <c r="J278">
        <v>1E-3</v>
      </c>
      <c r="K278">
        <v>4.4600000000000001E-2</v>
      </c>
      <c r="L278">
        <v>0.88370000000000004</v>
      </c>
      <c r="M278">
        <v>4.1200000000000001E-2</v>
      </c>
      <c r="N278">
        <v>0.26429999999999998</v>
      </c>
      <c r="O278">
        <v>1.2800000000000001E-2</v>
      </c>
      <c r="P278">
        <v>0.12909999999999999</v>
      </c>
      <c r="Q278" s="1">
        <v>64989.72</v>
      </c>
      <c r="R278">
        <v>0.14380000000000001</v>
      </c>
      <c r="S278">
        <v>0.18129999999999999</v>
      </c>
      <c r="T278">
        <v>0.67490000000000006</v>
      </c>
      <c r="U278">
        <v>14.24</v>
      </c>
      <c r="V278" s="1">
        <v>85667.92</v>
      </c>
      <c r="W278">
        <v>147.03</v>
      </c>
      <c r="X278" s="1">
        <v>204383.37</v>
      </c>
      <c r="Y278">
        <v>0.72519999999999996</v>
      </c>
      <c r="Z278">
        <v>0.19189999999999999</v>
      </c>
      <c r="AA278">
        <v>8.2900000000000001E-2</v>
      </c>
      <c r="AB278">
        <v>0.27479999999999999</v>
      </c>
      <c r="AC278">
        <v>204.38</v>
      </c>
      <c r="AD278" s="1">
        <v>6813.35</v>
      </c>
      <c r="AE278">
        <v>663.34</v>
      </c>
      <c r="AF278" s="1">
        <v>187838.57</v>
      </c>
      <c r="AG278" t="s">
        <v>3</v>
      </c>
      <c r="AH278" s="1">
        <v>38694</v>
      </c>
      <c r="AI278" s="1">
        <v>67845.2</v>
      </c>
      <c r="AJ278">
        <v>54.47</v>
      </c>
      <c r="AK278">
        <v>30.25</v>
      </c>
      <c r="AL278">
        <v>37.659999999999997</v>
      </c>
      <c r="AM278">
        <v>4.96</v>
      </c>
      <c r="AN278" s="1">
        <v>1908.51</v>
      </c>
      <c r="AO278">
        <v>0.89219999999999999</v>
      </c>
      <c r="AP278" s="1">
        <v>1425.67</v>
      </c>
      <c r="AQ278" s="1">
        <v>1911.08</v>
      </c>
      <c r="AR278" s="1">
        <v>6964.97</v>
      </c>
      <c r="AS278">
        <v>741.41</v>
      </c>
      <c r="AT278">
        <v>419.49</v>
      </c>
      <c r="AU278" s="1">
        <v>11462.62</v>
      </c>
      <c r="AV278" s="1">
        <v>4732.63</v>
      </c>
      <c r="AW278">
        <v>0.35510000000000003</v>
      </c>
      <c r="AX278" s="1">
        <v>6414.3</v>
      </c>
      <c r="AY278">
        <v>0.48120000000000002</v>
      </c>
      <c r="AZ278" s="1">
        <v>1092.8</v>
      </c>
      <c r="BA278">
        <v>8.2000000000000003E-2</v>
      </c>
      <c r="BB278" s="1">
        <v>1089.6099999999999</v>
      </c>
      <c r="BC278">
        <v>8.1699999999999995E-2</v>
      </c>
      <c r="BD278" s="1">
        <v>13329.34</v>
      </c>
      <c r="BE278" s="1">
        <v>3285.18</v>
      </c>
      <c r="BF278">
        <v>0.62419999999999998</v>
      </c>
      <c r="BG278">
        <v>0.57469999999999999</v>
      </c>
      <c r="BH278">
        <v>0.22670000000000001</v>
      </c>
      <c r="BI278">
        <v>0.1472</v>
      </c>
      <c r="BJ278">
        <v>3.04E-2</v>
      </c>
      <c r="BK278">
        <v>2.1000000000000001E-2</v>
      </c>
    </row>
    <row r="279" spans="1:63" x14ac:dyDescent="0.25">
      <c r="A279" t="s">
        <v>280</v>
      </c>
      <c r="B279">
        <v>47449</v>
      </c>
      <c r="C279">
        <v>59.62</v>
      </c>
      <c r="D279">
        <v>29.58</v>
      </c>
      <c r="E279" s="1">
        <v>1763.24</v>
      </c>
      <c r="F279" s="1">
        <v>1703.2</v>
      </c>
      <c r="G279">
        <v>1.06E-2</v>
      </c>
      <c r="H279">
        <v>4.0000000000000002E-4</v>
      </c>
      <c r="I279">
        <v>1.6199999999999999E-2</v>
      </c>
      <c r="J279">
        <v>8.9999999999999998E-4</v>
      </c>
      <c r="K279">
        <v>3.8699999999999998E-2</v>
      </c>
      <c r="L279">
        <v>0.89829999999999999</v>
      </c>
      <c r="M279">
        <v>3.4799999999999998E-2</v>
      </c>
      <c r="N279">
        <v>0.21809999999999999</v>
      </c>
      <c r="O279">
        <v>8.5000000000000006E-3</v>
      </c>
      <c r="P279">
        <v>0.1172</v>
      </c>
      <c r="Q279" s="1">
        <v>63861.79</v>
      </c>
      <c r="R279">
        <v>0.17169999999999999</v>
      </c>
      <c r="S279">
        <v>0.18010000000000001</v>
      </c>
      <c r="T279">
        <v>0.64810000000000001</v>
      </c>
      <c r="U279">
        <v>11.43</v>
      </c>
      <c r="V279" s="1">
        <v>87049.53</v>
      </c>
      <c r="W279">
        <v>149.44</v>
      </c>
      <c r="X279" s="1">
        <v>240254.54</v>
      </c>
      <c r="Y279">
        <v>0.77769999999999995</v>
      </c>
      <c r="Z279">
        <v>0.1484</v>
      </c>
      <c r="AA279">
        <v>7.3899999999999993E-2</v>
      </c>
      <c r="AB279">
        <v>0.2223</v>
      </c>
      <c r="AC279">
        <v>240.25</v>
      </c>
      <c r="AD279" s="1">
        <v>7368.39</v>
      </c>
      <c r="AE279">
        <v>732</v>
      </c>
      <c r="AF279" s="1">
        <v>208970.75</v>
      </c>
      <c r="AG279" t="s">
        <v>3</v>
      </c>
      <c r="AH279" s="1">
        <v>41256</v>
      </c>
      <c r="AI279" s="1">
        <v>77472.350000000006</v>
      </c>
      <c r="AJ279">
        <v>48.67</v>
      </c>
      <c r="AK279">
        <v>28.53</v>
      </c>
      <c r="AL279">
        <v>32.33</v>
      </c>
      <c r="AM279">
        <v>4.6399999999999997</v>
      </c>
      <c r="AN279" s="1">
        <v>2193.16</v>
      </c>
      <c r="AO279">
        <v>0.93369999999999997</v>
      </c>
      <c r="AP279" s="1">
        <v>1480.82</v>
      </c>
      <c r="AQ279" s="1">
        <v>2105.9899999999998</v>
      </c>
      <c r="AR279" s="1">
        <v>7038.81</v>
      </c>
      <c r="AS279">
        <v>739.75</v>
      </c>
      <c r="AT279">
        <v>354.04</v>
      </c>
      <c r="AU279" s="1">
        <v>11719.42</v>
      </c>
      <c r="AV279" s="1">
        <v>4214.6400000000003</v>
      </c>
      <c r="AW279">
        <v>0.30609999999999998</v>
      </c>
      <c r="AX279" s="1">
        <v>7310.71</v>
      </c>
      <c r="AY279">
        <v>0.53100000000000003</v>
      </c>
      <c r="AZ279" s="1">
        <v>1311.46</v>
      </c>
      <c r="BA279">
        <v>9.5299999999999996E-2</v>
      </c>
      <c r="BB279">
        <v>930.38</v>
      </c>
      <c r="BC279">
        <v>6.7599999999999993E-2</v>
      </c>
      <c r="BD279" s="1">
        <v>13767.18</v>
      </c>
      <c r="BE279" s="1">
        <v>2965.6</v>
      </c>
      <c r="BF279">
        <v>0.46550000000000002</v>
      </c>
      <c r="BG279">
        <v>0.55820000000000003</v>
      </c>
      <c r="BH279">
        <v>0.22600000000000001</v>
      </c>
      <c r="BI279">
        <v>0.16550000000000001</v>
      </c>
      <c r="BJ279">
        <v>3.2000000000000001E-2</v>
      </c>
      <c r="BK279">
        <v>1.8200000000000001E-2</v>
      </c>
    </row>
    <row r="280" spans="1:63" x14ac:dyDescent="0.25">
      <c r="A280" t="s">
        <v>281</v>
      </c>
      <c r="B280">
        <v>47589</v>
      </c>
      <c r="C280">
        <v>117.14</v>
      </c>
      <c r="D280">
        <v>8.4499999999999993</v>
      </c>
      <c r="E280">
        <v>990.27</v>
      </c>
      <c r="F280">
        <v>974.57</v>
      </c>
      <c r="G280">
        <v>3.7000000000000002E-3</v>
      </c>
      <c r="H280">
        <v>1.1000000000000001E-3</v>
      </c>
      <c r="I280">
        <v>5.7999999999999996E-3</v>
      </c>
      <c r="J280">
        <v>8.0000000000000004E-4</v>
      </c>
      <c r="K280">
        <v>4.6399999999999997E-2</v>
      </c>
      <c r="L280">
        <v>0.91320000000000001</v>
      </c>
      <c r="M280">
        <v>2.9000000000000001E-2</v>
      </c>
      <c r="N280">
        <v>0.2717</v>
      </c>
      <c r="O280">
        <v>3.7000000000000002E-3</v>
      </c>
      <c r="P280">
        <v>0.14760000000000001</v>
      </c>
      <c r="Q280" s="1">
        <v>59815.63</v>
      </c>
      <c r="R280">
        <v>0.19520000000000001</v>
      </c>
      <c r="S280">
        <v>0.191</v>
      </c>
      <c r="T280">
        <v>0.61380000000000001</v>
      </c>
      <c r="U280">
        <v>10.62</v>
      </c>
      <c r="V280" s="1">
        <v>68323.67</v>
      </c>
      <c r="W280">
        <v>89.72</v>
      </c>
      <c r="X280" s="1">
        <v>217596.98</v>
      </c>
      <c r="Y280">
        <v>0.73089999999999999</v>
      </c>
      <c r="Z280">
        <v>7.5600000000000001E-2</v>
      </c>
      <c r="AA280">
        <v>0.19350000000000001</v>
      </c>
      <c r="AB280">
        <v>0.26910000000000001</v>
      </c>
      <c r="AC280">
        <v>217.6</v>
      </c>
      <c r="AD280" s="1">
        <v>6257.3</v>
      </c>
      <c r="AE280">
        <v>541.28</v>
      </c>
      <c r="AF280" s="1">
        <v>191192.97</v>
      </c>
      <c r="AG280" t="s">
        <v>3</v>
      </c>
      <c r="AH280" s="1">
        <v>37722</v>
      </c>
      <c r="AI280" s="1">
        <v>58235.26</v>
      </c>
      <c r="AJ280">
        <v>39.24</v>
      </c>
      <c r="AK280">
        <v>25.08</v>
      </c>
      <c r="AL280">
        <v>29.57</v>
      </c>
      <c r="AM280">
        <v>4.1399999999999997</v>
      </c>
      <c r="AN280" s="1">
        <v>1892.86</v>
      </c>
      <c r="AO280">
        <v>1.4742999999999999</v>
      </c>
      <c r="AP280" s="1">
        <v>1734.08</v>
      </c>
      <c r="AQ280" s="1">
        <v>2323.4</v>
      </c>
      <c r="AR280" s="1">
        <v>7564.73</v>
      </c>
      <c r="AS280">
        <v>763.09</v>
      </c>
      <c r="AT280">
        <v>360.99</v>
      </c>
      <c r="AU280" s="1">
        <v>12746.3</v>
      </c>
      <c r="AV280" s="1">
        <v>6399.96</v>
      </c>
      <c r="AW280">
        <v>0.40660000000000002</v>
      </c>
      <c r="AX280" s="1">
        <v>6558.63</v>
      </c>
      <c r="AY280">
        <v>0.41670000000000001</v>
      </c>
      <c r="AZ280" s="1">
        <v>1583.95</v>
      </c>
      <c r="BA280">
        <v>0.10059999999999999</v>
      </c>
      <c r="BB280" s="1">
        <v>1196.21</v>
      </c>
      <c r="BC280">
        <v>7.5999999999999998E-2</v>
      </c>
      <c r="BD280" s="1">
        <v>15738.75</v>
      </c>
      <c r="BE280" s="1">
        <v>5255.81</v>
      </c>
      <c r="BF280">
        <v>1.4753000000000001</v>
      </c>
      <c r="BG280">
        <v>0.53520000000000001</v>
      </c>
      <c r="BH280">
        <v>0.23319999999999999</v>
      </c>
      <c r="BI280">
        <v>0.17130000000000001</v>
      </c>
      <c r="BJ280">
        <v>3.7600000000000001E-2</v>
      </c>
      <c r="BK280">
        <v>2.2700000000000001E-2</v>
      </c>
    </row>
    <row r="281" spans="1:63" x14ac:dyDescent="0.25">
      <c r="A281" t="s">
        <v>282</v>
      </c>
      <c r="B281">
        <v>50195</v>
      </c>
      <c r="C281">
        <v>27.19</v>
      </c>
      <c r="D281">
        <v>71.16</v>
      </c>
      <c r="E281" s="1">
        <v>1934.91</v>
      </c>
      <c r="F281" s="1">
        <v>1695.49</v>
      </c>
      <c r="G281">
        <v>7.9000000000000008E-3</v>
      </c>
      <c r="H281">
        <v>4.0000000000000002E-4</v>
      </c>
      <c r="I281">
        <v>0.19600000000000001</v>
      </c>
      <c r="J281">
        <v>1.1999999999999999E-3</v>
      </c>
      <c r="K281">
        <v>0.11360000000000001</v>
      </c>
      <c r="L281">
        <v>0.59209999999999996</v>
      </c>
      <c r="M281">
        <v>8.8800000000000004E-2</v>
      </c>
      <c r="N281">
        <v>0.63500000000000001</v>
      </c>
      <c r="O281">
        <v>1.5299999999999999E-2</v>
      </c>
      <c r="P281">
        <v>0.16439999999999999</v>
      </c>
      <c r="Q281" s="1">
        <v>65376.21</v>
      </c>
      <c r="R281">
        <v>0.1966</v>
      </c>
      <c r="S281">
        <v>0.21929999999999999</v>
      </c>
      <c r="T281">
        <v>0.58409999999999995</v>
      </c>
      <c r="U281">
        <v>15.71</v>
      </c>
      <c r="V281" s="1">
        <v>82275.12</v>
      </c>
      <c r="W281">
        <v>119.69</v>
      </c>
      <c r="X281" s="1">
        <v>167417.09</v>
      </c>
      <c r="Y281">
        <v>0.63170000000000004</v>
      </c>
      <c r="Z281">
        <v>0.26290000000000002</v>
      </c>
      <c r="AA281">
        <v>0.10539999999999999</v>
      </c>
      <c r="AB281">
        <v>0.36830000000000002</v>
      </c>
      <c r="AC281">
        <v>167.42</v>
      </c>
      <c r="AD281" s="1">
        <v>6051.08</v>
      </c>
      <c r="AE281">
        <v>561.62</v>
      </c>
      <c r="AF281" s="1">
        <v>155648.66</v>
      </c>
      <c r="AG281" t="s">
        <v>3</v>
      </c>
      <c r="AH281" s="1">
        <v>32042</v>
      </c>
      <c r="AI281" s="1">
        <v>50251.5</v>
      </c>
      <c r="AJ281">
        <v>56.66</v>
      </c>
      <c r="AK281">
        <v>34.229999999999997</v>
      </c>
      <c r="AL281">
        <v>40.17</v>
      </c>
      <c r="AM281">
        <v>4.58</v>
      </c>
      <c r="AN281" s="1">
        <v>1819.26</v>
      </c>
      <c r="AO281">
        <v>1.0394000000000001</v>
      </c>
      <c r="AP281" s="1">
        <v>1937.56</v>
      </c>
      <c r="AQ281" s="1">
        <v>2179.96</v>
      </c>
      <c r="AR281" s="1">
        <v>7991.22</v>
      </c>
      <c r="AS281">
        <v>951.01</v>
      </c>
      <c r="AT281">
        <v>468.48</v>
      </c>
      <c r="AU281" s="1">
        <v>13528.23</v>
      </c>
      <c r="AV281" s="1">
        <v>7233.33</v>
      </c>
      <c r="AW281">
        <v>0.43259999999999998</v>
      </c>
      <c r="AX281" s="1">
        <v>6415.43</v>
      </c>
      <c r="AY281">
        <v>0.3836</v>
      </c>
      <c r="AZ281" s="1">
        <v>1444.79</v>
      </c>
      <c r="BA281">
        <v>8.6400000000000005E-2</v>
      </c>
      <c r="BB281" s="1">
        <v>1628.62</v>
      </c>
      <c r="BC281">
        <v>9.74E-2</v>
      </c>
      <c r="BD281" s="1">
        <v>16722.169999999998</v>
      </c>
      <c r="BE281" s="1">
        <v>4492.6899999999996</v>
      </c>
      <c r="BF281">
        <v>1.3170999999999999</v>
      </c>
      <c r="BG281">
        <v>0.56659999999999999</v>
      </c>
      <c r="BH281">
        <v>0.22109999999999999</v>
      </c>
      <c r="BI281">
        <v>0.1653</v>
      </c>
      <c r="BJ281">
        <v>3.1300000000000001E-2</v>
      </c>
      <c r="BK281">
        <v>1.5699999999999999E-2</v>
      </c>
    </row>
    <row r="282" spans="1:63" x14ac:dyDescent="0.25">
      <c r="A282" t="s">
        <v>283</v>
      </c>
      <c r="B282">
        <v>46888</v>
      </c>
      <c r="C282">
        <v>67.38</v>
      </c>
      <c r="D282">
        <v>20.58</v>
      </c>
      <c r="E282" s="1">
        <v>1386.75</v>
      </c>
      <c r="F282" s="1">
        <v>1330.5</v>
      </c>
      <c r="G282">
        <v>4.4000000000000003E-3</v>
      </c>
      <c r="H282">
        <v>2E-3</v>
      </c>
      <c r="I282">
        <v>8.6E-3</v>
      </c>
      <c r="J282">
        <v>8.9999999999999998E-4</v>
      </c>
      <c r="K282">
        <v>2.98E-2</v>
      </c>
      <c r="L282">
        <v>0.9264</v>
      </c>
      <c r="M282">
        <v>2.7900000000000001E-2</v>
      </c>
      <c r="N282">
        <v>0.29349999999999998</v>
      </c>
      <c r="O282">
        <v>4.1000000000000003E-3</v>
      </c>
      <c r="P282">
        <v>0.13270000000000001</v>
      </c>
      <c r="Q282" s="1">
        <v>61017.5</v>
      </c>
      <c r="R282">
        <v>0.1903</v>
      </c>
      <c r="S282">
        <v>0.20519999999999999</v>
      </c>
      <c r="T282">
        <v>0.60450000000000004</v>
      </c>
      <c r="U282">
        <v>10.19</v>
      </c>
      <c r="V282" s="1">
        <v>81477.820000000007</v>
      </c>
      <c r="W282">
        <v>130.28</v>
      </c>
      <c r="X282" s="1">
        <v>221291.46</v>
      </c>
      <c r="Y282">
        <v>0.74719999999999998</v>
      </c>
      <c r="Z282">
        <v>0.1167</v>
      </c>
      <c r="AA282">
        <v>0.13619999999999999</v>
      </c>
      <c r="AB282">
        <v>0.25280000000000002</v>
      </c>
      <c r="AC282">
        <v>221.29</v>
      </c>
      <c r="AD282" s="1">
        <v>6675.24</v>
      </c>
      <c r="AE282">
        <v>645.9</v>
      </c>
      <c r="AF282" s="1">
        <v>188731.19</v>
      </c>
      <c r="AG282" t="s">
        <v>3</v>
      </c>
      <c r="AH282" s="1">
        <v>39330</v>
      </c>
      <c r="AI282" s="1">
        <v>62623.59</v>
      </c>
      <c r="AJ282">
        <v>45.98</v>
      </c>
      <c r="AK282">
        <v>27.6</v>
      </c>
      <c r="AL282">
        <v>31.21</v>
      </c>
      <c r="AM282">
        <v>4.79</v>
      </c>
      <c r="AN282" s="1">
        <v>1810.17</v>
      </c>
      <c r="AO282">
        <v>1.1020000000000001</v>
      </c>
      <c r="AP282" s="1">
        <v>1548.6</v>
      </c>
      <c r="AQ282" s="1">
        <v>2121.77</v>
      </c>
      <c r="AR282" s="1">
        <v>7069.45</v>
      </c>
      <c r="AS282">
        <v>734.4</v>
      </c>
      <c r="AT282">
        <v>389.64</v>
      </c>
      <c r="AU282" s="1">
        <v>11863.85</v>
      </c>
      <c r="AV282" s="1">
        <v>5450.36</v>
      </c>
      <c r="AW282">
        <v>0.3775</v>
      </c>
      <c r="AX282" s="1">
        <v>6437.34</v>
      </c>
      <c r="AY282">
        <v>0.44579999999999997</v>
      </c>
      <c r="AZ282" s="1">
        <v>1413.17</v>
      </c>
      <c r="BA282">
        <v>9.7900000000000001E-2</v>
      </c>
      <c r="BB282" s="1">
        <v>1138.48</v>
      </c>
      <c r="BC282">
        <v>7.8799999999999995E-2</v>
      </c>
      <c r="BD282" s="1">
        <v>14439.35</v>
      </c>
      <c r="BE282" s="1">
        <v>4251.78</v>
      </c>
      <c r="BF282">
        <v>0.89800000000000002</v>
      </c>
      <c r="BG282">
        <v>0.56399999999999995</v>
      </c>
      <c r="BH282">
        <v>0.2306</v>
      </c>
      <c r="BI282">
        <v>0.1497</v>
      </c>
      <c r="BJ282">
        <v>3.56E-2</v>
      </c>
      <c r="BK282">
        <v>0.02</v>
      </c>
    </row>
    <row r="283" spans="1:63" x14ac:dyDescent="0.25">
      <c r="A283" t="s">
        <v>284</v>
      </c>
      <c r="B283">
        <v>48009</v>
      </c>
      <c r="C283">
        <v>36.1</v>
      </c>
      <c r="D283">
        <v>138.52000000000001</v>
      </c>
      <c r="E283" s="1">
        <v>4999.95</v>
      </c>
      <c r="F283" s="1">
        <v>4715.34</v>
      </c>
      <c r="G283">
        <v>4.07E-2</v>
      </c>
      <c r="H283">
        <v>1.6000000000000001E-3</v>
      </c>
      <c r="I283">
        <v>0.17399999999999999</v>
      </c>
      <c r="J283">
        <v>1.1000000000000001E-3</v>
      </c>
      <c r="K283">
        <v>8.0100000000000005E-2</v>
      </c>
      <c r="L283">
        <v>0.63029999999999997</v>
      </c>
      <c r="M283">
        <v>7.22E-2</v>
      </c>
      <c r="N283">
        <v>0.35849999999999999</v>
      </c>
      <c r="O283">
        <v>5.3199999999999997E-2</v>
      </c>
      <c r="P283">
        <v>0.1489</v>
      </c>
      <c r="Q283" s="1">
        <v>70036.22</v>
      </c>
      <c r="R283">
        <v>0.1855</v>
      </c>
      <c r="S283">
        <v>0.2077</v>
      </c>
      <c r="T283">
        <v>0.60680000000000001</v>
      </c>
      <c r="U283">
        <v>33.29</v>
      </c>
      <c r="V283" s="1">
        <v>92942.38</v>
      </c>
      <c r="W283">
        <v>146.69999999999999</v>
      </c>
      <c r="X283" s="1">
        <v>197837.29</v>
      </c>
      <c r="Y283">
        <v>0.7177</v>
      </c>
      <c r="Z283">
        <v>0.23499999999999999</v>
      </c>
      <c r="AA283">
        <v>4.7199999999999999E-2</v>
      </c>
      <c r="AB283">
        <v>0.2823</v>
      </c>
      <c r="AC283">
        <v>197.84</v>
      </c>
      <c r="AD283" s="1">
        <v>7652.83</v>
      </c>
      <c r="AE283">
        <v>768.85</v>
      </c>
      <c r="AF283" s="1">
        <v>184167.51</v>
      </c>
      <c r="AG283" t="s">
        <v>3</v>
      </c>
      <c r="AH283" s="1">
        <v>39559</v>
      </c>
      <c r="AI283" s="1">
        <v>67477.47</v>
      </c>
      <c r="AJ283">
        <v>61.59</v>
      </c>
      <c r="AK283">
        <v>36.68</v>
      </c>
      <c r="AL283">
        <v>41.55</v>
      </c>
      <c r="AM283">
        <v>5.21</v>
      </c>
      <c r="AN283" s="1">
        <v>1829.94</v>
      </c>
      <c r="AO283">
        <v>0.92410000000000003</v>
      </c>
      <c r="AP283" s="1">
        <v>1597.24</v>
      </c>
      <c r="AQ283" s="1">
        <v>2071.04</v>
      </c>
      <c r="AR283" s="1">
        <v>7468.32</v>
      </c>
      <c r="AS283">
        <v>841.76</v>
      </c>
      <c r="AT283">
        <v>399.95</v>
      </c>
      <c r="AU283" s="1">
        <v>12378.3</v>
      </c>
      <c r="AV283" s="1">
        <v>4712.08</v>
      </c>
      <c r="AW283">
        <v>0.33479999999999999</v>
      </c>
      <c r="AX283" s="1">
        <v>7350.04</v>
      </c>
      <c r="AY283">
        <v>0.5222</v>
      </c>
      <c r="AZ283">
        <v>843.51</v>
      </c>
      <c r="BA283">
        <v>5.9900000000000002E-2</v>
      </c>
      <c r="BB283" s="1">
        <v>1168.47</v>
      </c>
      <c r="BC283">
        <v>8.3000000000000004E-2</v>
      </c>
      <c r="BD283" s="1">
        <v>14074.11</v>
      </c>
      <c r="BE283" s="1">
        <v>3038.18</v>
      </c>
      <c r="BF283">
        <v>0.57130000000000003</v>
      </c>
      <c r="BG283">
        <v>0.58599999999999997</v>
      </c>
      <c r="BH283">
        <v>0.22819999999999999</v>
      </c>
      <c r="BI283">
        <v>0.1391</v>
      </c>
      <c r="BJ283">
        <v>2.93E-2</v>
      </c>
      <c r="BK283">
        <v>1.7299999999999999E-2</v>
      </c>
    </row>
    <row r="284" spans="1:63" x14ac:dyDescent="0.25">
      <c r="A284" t="s">
        <v>285</v>
      </c>
      <c r="B284">
        <v>48017</v>
      </c>
      <c r="C284">
        <v>123</v>
      </c>
      <c r="D284">
        <v>12.93</v>
      </c>
      <c r="E284" s="1">
        <v>1590.54</v>
      </c>
      <c r="F284" s="1">
        <v>1538.38</v>
      </c>
      <c r="G284">
        <v>2.3999999999999998E-3</v>
      </c>
      <c r="H284">
        <v>5.0000000000000001E-4</v>
      </c>
      <c r="I284">
        <v>5.7000000000000002E-3</v>
      </c>
      <c r="J284">
        <v>5.9999999999999995E-4</v>
      </c>
      <c r="K284">
        <v>1.5800000000000002E-2</v>
      </c>
      <c r="L284">
        <v>0.95230000000000004</v>
      </c>
      <c r="M284">
        <v>2.2599999999999999E-2</v>
      </c>
      <c r="N284">
        <v>0.32190000000000002</v>
      </c>
      <c r="O284">
        <v>1.5E-3</v>
      </c>
      <c r="P284">
        <v>0.14399999999999999</v>
      </c>
      <c r="Q284" s="1">
        <v>59339.25</v>
      </c>
      <c r="R284">
        <v>0.17460000000000001</v>
      </c>
      <c r="S284">
        <v>0.20399999999999999</v>
      </c>
      <c r="T284">
        <v>0.62139999999999995</v>
      </c>
      <c r="U284">
        <v>14.86</v>
      </c>
      <c r="V284" s="1">
        <v>75348.53</v>
      </c>
      <c r="W284">
        <v>103.15</v>
      </c>
      <c r="X284" s="1">
        <v>190103.54</v>
      </c>
      <c r="Y284">
        <v>0.78459999999999996</v>
      </c>
      <c r="Z284">
        <v>9.3700000000000006E-2</v>
      </c>
      <c r="AA284">
        <v>0.12180000000000001</v>
      </c>
      <c r="AB284">
        <v>0.21540000000000001</v>
      </c>
      <c r="AC284">
        <v>190.1</v>
      </c>
      <c r="AD284" s="1">
        <v>4878.68</v>
      </c>
      <c r="AE284">
        <v>502.11</v>
      </c>
      <c r="AF284" s="1">
        <v>169737.34</v>
      </c>
      <c r="AG284" t="s">
        <v>3</v>
      </c>
      <c r="AH284" s="1">
        <v>38577</v>
      </c>
      <c r="AI284" s="1">
        <v>59787.48</v>
      </c>
      <c r="AJ284">
        <v>35.74</v>
      </c>
      <c r="AK284">
        <v>24.05</v>
      </c>
      <c r="AL284">
        <v>26.15</v>
      </c>
      <c r="AM284">
        <v>4.33</v>
      </c>
      <c r="AN284" s="1">
        <v>1594.04</v>
      </c>
      <c r="AO284">
        <v>1.0445</v>
      </c>
      <c r="AP284" s="1">
        <v>1552.12</v>
      </c>
      <c r="AQ284" s="1">
        <v>2379.63</v>
      </c>
      <c r="AR284" s="1">
        <v>7039.43</v>
      </c>
      <c r="AS284">
        <v>703.62</v>
      </c>
      <c r="AT284">
        <v>346</v>
      </c>
      <c r="AU284" s="1">
        <v>12020.8</v>
      </c>
      <c r="AV284" s="1">
        <v>6776.02</v>
      </c>
      <c r="AW284">
        <v>0.47039999999999998</v>
      </c>
      <c r="AX284" s="1">
        <v>4970.53</v>
      </c>
      <c r="AY284">
        <v>0.34510000000000002</v>
      </c>
      <c r="AZ284" s="1">
        <v>1401.3</v>
      </c>
      <c r="BA284">
        <v>9.7299999999999998E-2</v>
      </c>
      <c r="BB284" s="1">
        <v>1257.22</v>
      </c>
      <c r="BC284">
        <v>8.7300000000000003E-2</v>
      </c>
      <c r="BD284" s="1">
        <v>14405.07</v>
      </c>
      <c r="BE284" s="1">
        <v>5658.92</v>
      </c>
      <c r="BF284">
        <v>1.4441999999999999</v>
      </c>
      <c r="BG284">
        <v>0.55200000000000005</v>
      </c>
      <c r="BH284">
        <v>0.25130000000000002</v>
      </c>
      <c r="BI284">
        <v>0.14799999999999999</v>
      </c>
      <c r="BJ284">
        <v>3.3099999999999997E-2</v>
      </c>
      <c r="BK284">
        <v>1.5599999999999999E-2</v>
      </c>
    </row>
    <row r="285" spans="1:63" x14ac:dyDescent="0.25">
      <c r="A285" t="s">
        <v>286</v>
      </c>
      <c r="B285">
        <v>44222</v>
      </c>
      <c r="C285">
        <v>13.33</v>
      </c>
      <c r="D285">
        <v>398.08</v>
      </c>
      <c r="E285" s="1">
        <v>5307.73</v>
      </c>
      <c r="F285" s="1">
        <v>3996.36</v>
      </c>
      <c r="G285">
        <v>2.8E-3</v>
      </c>
      <c r="H285">
        <v>8.0000000000000004E-4</v>
      </c>
      <c r="I285">
        <v>0.38200000000000001</v>
      </c>
      <c r="J285">
        <v>1.5E-3</v>
      </c>
      <c r="K285">
        <v>0.12130000000000001</v>
      </c>
      <c r="L285">
        <v>0.3669</v>
      </c>
      <c r="M285">
        <v>0.12470000000000001</v>
      </c>
      <c r="N285">
        <v>0.99409999999999998</v>
      </c>
      <c r="O285">
        <v>4.1300000000000003E-2</v>
      </c>
      <c r="P285">
        <v>0.19439999999999999</v>
      </c>
      <c r="Q285" s="1">
        <v>63249.53</v>
      </c>
      <c r="R285">
        <v>0.2722</v>
      </c>
      <c r="S285">
        <v>0.20380000000000001</v>
      </c>
      <c r="T285">
        <v>0.52390000000000003</v>
      </c>
      <c r="U285">
        <v>43.52</v>
      </c>
      <c r="V285" s="1">
        <v>85786.41</v>
      </c>
      <c r="W285">
        <v>120.59</v>
      </c>
      <c r="X285" s="1">
        <v>78181.64</v>
      </c>
      <c r="Y285">
        <v>0.64629999999999999</v>
      </c>
      <c r="Z285">
        <v>0.26640000000000003</v>
      </c>
      <c r="AA285">
        <v>8.7400000000000005E-2</v>
      </c>
      <c r="AB285">
        <v>0.35370000000000001</v>
      </c>
      <c r="AC285">
        <v>78.180000000000007</v>
      </c>
      <c r="AD285" s="1">
        <v>3509.72</v>
      </c>
      <c r="AE285">
        <v>412.9</v>
      </c>
      <c r="AF285" s="1">
        <v>65800.25</v>
      </c>
      <c r="AG285" t="s">
        <v>3</v>
      </c>
      <c r="AH285" s="1">
        <v>26720</v>
      </c>
      <c r="AI285" s="1">
        <v>37576.42</v>
      </c>
      <c r="AJ285">
        <v>61.96</v>
      </c>
      <c r="AK285">
        <v>41.38</v>
      </c>
      <c r="AL285">
        <v>47.37</v>
      </c>
      <c r="AM285">
        <v>4.54</v>
      </c>
      <c r="AN285">
        <v>1.78</v>
      </c>
      <c r="AO285">
        <v>1.1719999999999999</v>
      </c>
      <c r="AP285" s="1">
        <v>2177.2399999999998</v>
      </c>
      <c r="AQ285" s="1">
        <v>2749.27</v>
      </c>
      <c r="AR285" s="1">
        <v>8391.5</v>
      </c>
      <c r="AS285" s="1">
        <v>1075.28</v>
      </c>
      <c r="AT285">
        <v>642.73</v>
      </c>
      <c r="AU285" s="1">
        <v>15036.03</v>
      </c>
      <c r="AV285" s="1">
        <v>11965.27</v>
      </c>
      <c r="AW285">
        <v>0.61219999999999997</v>
      </c>
      <c r="AX285" s="1">
        <v>4144.04</v>
      </c>
      <c r="AY285">
        <v>0.21199999999999999</v>
      </c>
      <c r="AZ285">
        <v>844.24</v>
      </c>
      <c r="BA285">
        <v>4.3200000000000002E-2</v>
      </c>
      <c r="BB285" s="1">
        <v>2589.58</v>
      </c>
      <c r="BC285">
        <v>0.13250000000000001</v>
      </c>
      <c r="BD285" s="1">
        <v>19543.13</v>
      </c>
      <c r="BE285" s="1">
        <v>6616.78</v>
      </c>
      <c r="BF285">
        <v>4.0776000000000003</v>
      </c>
      <c r="BG285">
        <v>0.5655</v>
      </c>
      <c r="BH285">
        <v>0.22170000000000001</v>
      </c>
      <c r="BI285">
        <v>0.17280000000000001</v>
      </c>
      <c r="BJ285">
        <v>2.9000000000000001E-2</v>
      </c>
      <c r="BK285">
        <v>1.11E-2</v>
      </c>
    </row>
    <row r="286" spans="1:63" x14ac:dyDescent="0.25">
      <c r="A286" t="s">
        <v>287</v>
      </c>
      <c r="B286">
        <v>50369</v>
      </c>
      <c r="C286">
        <v>121.33</v>
      </c>
      <c r="D286">
        <v>6.52</v>
      </c>
      <c r="E286">
        <v>791.36</v>
      </c>
      <c r="F286">
        <v>807.28</v>
      </c>
      <c r="G286">
        <v>1.1999999999999999E-3</v>
      </c>
      <c r="H286">
        <v>1.5E-3</v>
      </c>
      <c r="I286">
        <v>5.3E-3</v>
      </c>
      <c r="J286">
        <v>1.1000000000000001E-3</v>
      </c>
      <c r="K286">
        <v>2.12E-2</v>
      </c>
      <c r="L286">
        <v>0.94769999999999999</v>
      </c>
      <c r="M286">
        <v>2.1899999999999999E-2</v>
      </c>
      <c r="N286">
        <v>0.3236</v>
      </c>
      <c r="O286">
        <v>2.3999999999999998E-3</v>
      </c>
      <c r="P286">
        <v>0.1515</v>
      </c>
      <c r="Q286" s="1">
        <v>58473.89</v>
      </c>
      <c r="R286">
        <v>0.1714</v>
      </c>
      <c r="S286">
        <v>0.19719999999999999</v>
      </c>
      <c r="T286">
        <v>0.63139999999999996</v>
      </c>
      <c r="U286">
        <v>8.33</v>
      </c>
      <c r="V286" s="1">
        <v>67121.47</v>
      </c>
      <c r="W286">
        <v>91.23</v>
      </c>
      <c r="X286" s="1">
        <v>231694.18</v>
      </c>
      <c r="Y286">
        <v>0.64419999999999999</v>
      </c>
      <c r="Z286">
        <v>7.1599999999999997E-2</v>
      </c>
      <c r="AA286">
        <v>0.28420000000000001</v>
      </c>
      <c r="AB286">
        <v>0.35580000000000001</v>
      </c>
      <c r="AC286">
        <v>231.69</v>
      </c>
      <c r="AD286" s="1">
        <v>6999.1</v>
      </c>
      <c r="AE286">
        <v>543.67999999999995</v>
      </c>
      <c r="AF286" s="1">
        <v>194924.92</v>
      </c>
      <c r="AG286" t="s">
        <v>3</v>
      </c>
      <c r="AH286" s="1">
        <v>35568</v>
      </c>
      <c r="AI286" s="1">
        <v>56545.440000000002</v>
      </c>
      <c r="AJ286">
        <v>35.81</v>
      </c>
      <c r="AK286">
        <v>24.89</v>
      </c>
      <c r="AL286">
        <v>26.97</v>
      </c>
      <c r="AM286">
        <v>4.62</v>
      </c>
      <c r="AN286" s="1">
        <v>1710.87</v>
      </c>
      <c r="AO286">
        <v>1.4621</v>
      </c>
      <c r="AP286" s="1">
        <v>1850.85</v>
      </c>
      <c r="AQ286" s="1">
        <v>2480.92</v>
      </c>
      <c r="AR286" s="1">
        <v>7679.13</v>
      </c>
      <c r="AS286">
        <v>797.1</v>
      </c>
      <c r="AT286">
        <v>353.43</v>
      </c>
      <c r="AU286" s="1">
        <v>13161.42</v>
      </c>
      <c r="AV286" s="1">
        <v>7086.72</v>
      </c>
      <c r="AW286">
        <v>0.41799999999999998</v>
      </c>
      <c r="AX286" s="1">
        <v>6637.39</v>
      </c>
      <c r="AY286">
        <v>0.39150000000000001</v>
      </c>
      <c r="AZ286" s="1">
        <v>1978.22</v>
      </c>
      <c r="BA286">
        <v>0.1167</v>
      </c>
      <c r="BB286" s="1">
        <v>1253.05</v>
      </c>
      <c r="BC286">
        <v>7.3899999999999993E-2</v>
      </c>
      <c r="BD286" s="1">
        <v>16955.38</v>
      </c>
      <c r="BE286" s="1">
        <v>6364.87</v>
      </c>
      <c r="BF286">
        <v>1.8906000000000001</v>
      </c>
      <c r="BG286">
        <v>0.5363</v>
      </c>
      <c r="BH286">
        <v>0.24340000000000001</v>
      </c>
      <c r="BI286">
        <v>0.1472</v>
      </c>
      <c r="BJ286">
        <v>3.8199999999999998E-2</v>
      </c>
      <c r="BK286">
        <v>3.4799999999999998E-2</v>
      </c>
    </row>
    <row r="287" spans="1:63" x14ac:dyDescent="0.25">
      <c r="A287" t="s">
        <v>288</v>
      </c>
      <c r="B287">
        <v>45450</v>
      </c>
      <c r="C287">
        <v>44.52</v>
      </c>
      <c r="D287">
        <v>22.92</v>
      </c>
      <c r="E287" s="1">
        <v>1020.48</v>
      </c>
      <c r="F287">
        <v>951.63</v>
      </c>
      <c r="G287">
        <v>2E-3</v>
      </c>
      <c r="H287">
        <v>5.9999999999999995E-4</v>
      </c>
      <c r="I287">
        <v>1.0999999999999999E-2</v>
      </c>
      <c r="J287">
        <v>8.9999999999999998E-4</v>
      </c>
      <c r="K287">
        <v>1.6400000000000001E-2</v>
      </c>
      <c r="L287">
        <v>0.93079999999999996</v>
      </c>
      <c r="M287">
        <v>3.8300000000000001E-2</v>
      </c>
      <c r="N287">
        <v>0.51859999999999995</v>
      </c>
      <c r="O287">
        <v>1.4E-3</v>
      </c>
      <c r="P287">
        <v>0.16919999999999999</v>
      </c>
      <c r="Q287" s="1">
        <v>53533.31</v>
      </c>
      <c r="R287">
        <v>0.22470000000000001</v>
      </c>
      <c r="S287">
        <v>0.23799999999999999</v>
      </c>
      <c r="T287">
        <v>0.53739999999999999</v>
      </c>
      <c r="U287">
        <v>10.38</v>
      </c>
      <c r="V287" s="1">
        <v>71290.05</v>
      </c>
      <c r="W287">
        <v>94.04</v>
      </c>
      <c r="X287" s="1">
        <v>166907.44</v>
      </c>
      <c r="Y287">
        <v>0.64480000000000004</v>
      </c>
      <c r="Z287">
        <v>0.13869999999999999</v>
      </c>
      <c r="AA287">
        <v>0.21659999999999999</v>
      </c>
      <c r="AB287">
        <v>0.35520000000000002</v>
      </c>
      <c r="AC287">
        <v>166.91</v>
      </c>
      <c r="AD287" s="1">
        <v>4592.97</v>
      </c>
      <c r="AE287">
        <v>454.3</v>
      </c>
      <c r="AF287" s="1">
        <v>137302.79</v>
      </c>
      <c r="AG287" t="s">
        <v>3</v>
      </c>
      <c r="AH287" s="1">
        <v>32740</v>
      </c>
      <c r="AI287" s="1">
        <v>50237.03</v>
      </c>
      <c r="AJ287">
        <v>37.47</v>
      </c>
      <c r="AK287">
        <v>24.68</v>
      </c>
      <c r="AL287">
        <v>27.97</v>
      </c>
      <c r="AM287">
        <v>4.07</v>
      </c>
      <c r="AN287" s="1">
        <v>1328.63</v>
      </c>
      <c r="AO287">
        <v>0.87649999999999995</v>
      </c>
      <c r="AP287" s="1">
        <v>1849.41</v>
      </c>
      <c r="AQ287" s="1">
        <v>2402.15</v>
      </c>
      <c r="AR287" s="1">
        <v>7326.08</v>
      </c>
      <c r="AS287">
        <v>825.49</v>
      </c>
      <c r="AT287">
        <v>340.96</v>
      </c>
      <c r="AU287" s="1">
        <v>12744.09</v>
      </c>
      <c r="AV287" s="1">
        <v>8672.0400000000009</v>
      </c>
      <c r="AW287">
        <v>0.53869999999999996</v>
      </c>
      <c r="AX287" s="1">
        <v>4165.07</v>
      </c>
      <c r="AY287">
        <v>0.25869999999999999</v>
      </c>
      <c r="AZ287" s="1">
        <v>1635.78</v>
      </c>
      <c r="BA287">
        <v>0.1016</v>
      </c>
      <c r="BB287" s="1">
        <v>1624.84</v>
      </c>
      <c r="BC287">
        <v>0.1009</v>
      </c>
      <c r="BD287" s="1">
        <v>16097.73</v>
      </c>
      <c r="BE287" s="1">
        <v>7075.49</v>
      </c>
      <c r="BF287">
        <v>2.2242000000000002</v>
      </c>
      <c r="BG287">
        <v>0.51739999999999997</v>
      </c>
      <c r="BH287">
        <v>0.24709999999999999</v>
      </c>
      <c r="BI287">
        <v>0.18360000000000001</v>
      </c>
      <c r="BJ287">
        <v>3.2599999999999997E-2</v>
      </c>
      <c r="BK287">
        <v>1.9199999999999998E-2</v>
      </c>
    </row>
    <row r="288" spans="1:63" x14ac:dyDescent="0.25">
      <c r="A288" t="s">
        <v>289</v>
      </c>
      <c r="B288">
        <v>50443</v>
      </c>
      <c r="C288">
        <v>56.62</v>
      </c>
      <c r="D288">
        <v>71.63</v>
      </c>
      <c r="E288" s="1">
        <v>4055.41</v>
      </c>
      <c r="F288" s="1">
        <v>3837.2</v>
      </c>
      <c r="G288">
        <v>3.1899999999999998E-2</v>
      </c>
      <c r="H288">
        <v>6.9999999999999999E-4</v>
      </c>
      <c r="I288">
        <v>2.3800000000000002E-2</v>
      </c>
      <c r="J288">
        <v>1.2999999999999999E-3</v>
      </c>
      <c r="K288">
        <v>4.1799999999999997E-2</v>
      </c>
      <c r="L288">
        <v>0.8609</v>
      </c>
      <c r="M288">
        <v>3.9600000000000003E-2</v>
      </c>
      <c r="N288">
        <v>0.1368</v>
      </c>
      <c r="O288">
        <v>1.37E-2</v>
      </c>
      <c r="P288">
        <v>0.12709999999999999</v>
      </c>
      <c r="Q288" s="1">
        <v>72514.23</v>
      </c>
      <c r="R288">
        <v>0.16800000000000001</v>
      </c>
      <c r="S288">
        <v>0.18840000000000001</v>
      </c>
      <c r="T288">
        <v>0.64359999999999995</v>
      </c>
      <c r="U288">
        <v>23.57</v>
      </c>
      <c r="V288" s="1">
        <v>94647.91</v>
      </c>
      <c r="W288">
        <v>168.58</v>
      </c>
      <c r="X288" s="1">
        <v>253236.43</v>
      </c>
      <c r="Y288">
        <v>0.82640000000000002</v>
      </c>
      <c r="Z288">
        <v>0.13250000000000001</v>
      </c>
      <c r="AA288">
        <v>4.1099999999999998E-2</v>
      </c>
      <c r="AB288">
        <v>0.1736</v>
      </c>
      <c r="AC288">
        <v>253.24</v>
      </c>
      <c r="AD288" s="1">
        <v>9125.6299999999992</v>
      </c>
      <c r="AE288">
        <v>926.01</v>
      </c>
      <c r="AF288" s="1">
        <v>245665.69</v>
      </c>
      <c r="AG288" t="s">
        <v>3</v>
      </c>
      <c r="AH288" s="1">
        <v>53360</v>
      </c>
      <c r="AI288" s="1">
        <v>99680.04</v>
      </c>
      <c r="AJ288">
        <v>63.07</v>
      </c>
      <c r="AK288">
        <v>34.15</v>
      </c>
      <c r="AL288">
        <v>38.590000000000003</v>
      </c>
      <c r="AM288">
        <v>4.5599999999999996</v>
      </c>
      <c r="AN288" s="1">
        <v>1600.14</v>
      </c>
      <c r="AO288">
        <v>0.71150000000000002</v>
      </c>
      <c r="AP288" s="1">
        <v>1507.55</v>
      </c>
      <c r="AQ288" s="1">
        <v>2105.5500000000002</v>
      </c>
      <c r="AR288" s="1">
        <v>7531.85</v>
      </c>
      <c r="AS288">
        <v>767.79</v>
      </c>
      <c r="AT288">
        <v>339.35</v>
      </c>
      <c r="AU288" s="1">
        <v>12252.09</v>
      </c>
      <c r="AV288" s="1">
        <v>3523.37</v>
      </c>
      <c r="AW288">
        <v>0.26150000000000001</v>
      </c>
      <c r="AX288" s="1">
        <v>8438.85</v>
      </c>
      <c r="AY288">
        <v>0.62619999999999998</v>
      </c>
      <c r="AZ288">
        <v>701.53</v>
      </c>
      <c r="BA288">
        <v>5.21E-2</v>
      </c>
      <c r="BB288">
        <v>812.04</v>
      </c>
      <c r="BC288">
        <v>6.0299999999999999E-2</v>
      </c>
      <c r="BD288" s="1">
        <v>13475.8</v>
      </c>
      <c r="BE288" s="1">
        <v>1899.61</v>
      </c>
      <c r="BF288">
        <v>0.2218</v>
      </c>
      <c r="BG288">
        <v>0.60640000000000005</v>
      </c>
      <c r="BH288">
        <v>0.23730000000000001</v>
      </c>
      <c r="BI288">
        <v>0.1077</v>
      </c>
      <c r="BJ288">
        <v>2.87E-2</v>
      </c>
      <c r="BK288">
        <v>1.9900000000000001E-2</v>
      </c>
    </row>
    <row r="289" spans="1:63" x14ac:dyDescent="0.25">
      <c r="A289" t="s">
        <v>290</v>
      </c>
      <c r="B289">
        <v>44230</v>
      </c>
      <c r="C289">
        <v>8.2899999999999991</v>
      </c>
      <c r="D289">
        <v>217.07</v>
      </c>
      <c r="E289" s="1">
        <v>1798.54</v>
      </c>
      <c r="F289" s="1">
        <v>1545.66</v>
      </c>
      <c r="G289">
        <v>3.3999999999999998E-3</v>
      </c>
      <c r="H289">
        <v>8.0000000000000004E-4</v>
      </c>
      <c r="I289">
        <v>0.38369999999999999</v>
      </c>
      <c r="J289">
        <v>1.6999999999999999E-3</v>
      </c>
      <c r="K289">
        <v>0.12429999999999999</v>
      </c>
      <c r="L289">
        <v>0.3861</v>
      </c>
      <c r="M289">
        <v>0.1</v>
      </c>
      <c r="N289">
        <v>0.95889999999999997</v>
      </c>
      <c r="O289">
        <v>3.7600000000000001E-2</v>
      </c>
      <c r="P289">
        <v>0.1792</v>
      </c>
      <c r="Q289" s="1">
        <v>62502.39</v>
      </c>
      <c r="R289">
        <v>0.2495</v>
      </c>
      <c r="S289">
        <v>0.2243</v>
      </c>
      <c r="T289">
        <v>0.52629999999999999</v>
      </c>
      <c r="U289">
        <v>16.100000000000001</v>
      </c>
      <c r="V289" s="1">
        <v>88162.35</v>
      </c>
      <c r="W289">
        <v>109.61</v>
      </c>
      <c r="X289" s="1">
        <v>93183.82</v>
      </c>
      <c r="Y289">
        <v>0.62150000000000005</v>
      </c>
      <c r="Z289">
        <v>0.30259999999999998</v>
      </c>
      <c r="AA289">
        <v>7.5899999999999995E-2</v>
      </c>
      <c r="AB289">
        <v>0.3785</v>
      </c>
      <c r="AC289">
        <v>93.18</v>
      </c>
      <c r="AD289" s="1">
        <v>3902.33</v>
      </c>
      <c r="AE289">
        <v>423.09</v>
      </c>
      <c r="AF289" s="1">
        <v>75705.259999999995</v>
      </c>
      <c r="AG289" t="s">
        <v>3</v>
      </c>
      <c r="AH289" s="1">
        <v>27307</v>
      </c>
      <c r="AI289" s="1">
        <v>39767.129999999997</v>
      </c>
      <c r="AJ289">
        <v>55.13</v>
      </c>
      <c r="AK289">
        <v>35.99</v>
      </c>
      <c r="AL289">
        <v>42.64</v>
      </c>
      <c r="AM289">
        <v>4.55</v>
      </c>
      <c r="AN289">
        <v>992.73</v>
      </c>
      <c r="AO289">
        <v>1.0529999999999999</v>
      </c>
      <c r="AP289" s="1">
        <v>2210.42</v>
      </c>
      <c r="AQ289" s="1">
        <v>2594.0700000000002</v>
      </c>
      <c r="AR289" s="1">
        <v>8479</v>
      </c>
      <c r="AS289" s="1">
        <v>1023.21</v>
      </c>
      <c r="AT289">
        <v>597.64</v>
      </c>
      <c r="AU289" s="1">
        <v>14904.34</v>
      </c>
      <c r="AV289" s="1">
        <v>10800.99</v>
      </c>
      <c r="AW289">
        <v>0.56950000000000001</v>
      </c>
      <c r="AX289" s="1">
        <v>3969.15</v>
      </c>
      <c r="AY289">
        <v>0.20930000000000001</v>
      </c>
      <c r="AZ289" s="1">
        <v>1604.36</v>
      </c>
      <c r="BA289">
        <v>8.4599999999999995E-2</v>
      </c>
      <c r="BB289" s="1">
        <v>2591.94</v>
      </c>
      <c r="BC289">
        <v>0.13669999999999999</v>
      </c>
      <c r="BD289" s="1">
        <v>18966.439999999999</v>
      </c>
      <c r="BE289" s="1">
        <v>7373.75</v>
      </c>
      <c r="BF289">
        <v>3.9279000000000002</v>
      </c>
      <c r="BG289">
        <v>0.53439999999999999</v>
      </c>
      <c r="BH289">
        <v>0.21920000000000001</v>
      </c>
      <c r="BI289">
        <v>0.2029</v>
      </c>
      <c r="BJ289">
        <v>2.58E-2</v>
      </c>
      <c r="BK289">
        <v>1.77E-2</v>
      </c>
    </row>
    <row r="290" spans="1:63" x14ac:dyDescent="0.25">
      <c r="A290" t="s">
        <v>291</v>
      </c>
      <c r="B290">
        <v>49080</v>
      </c>
      <c r="C290">
        <v>151.71</v>
      </c>
      <c r="D290">
        <v>9.6999999999999993</v>
      </c>
      <c r="E290" s="1">
        <v>1472.07</v>
      </c>
      <c r="F290" s="1">
        <v>1437.51</v>
      </c>
      <c r="G290">
        <v>3.7000000000000002E-3</v>
      </c>
      <c r="H290">
        <v>4.0000000000000002E-4</v>
      </c>
      <c r="I290">
        <v>7.9000000000000008E-3</v>
      </c>
      <c r="J290">
        <v>8.9999999999999998E-4</v>
      </c>
      <c r="K290">
        <v>4.19E-2</v>
      </c>
      <c r="L290">
        <v>0.91490000000000005</v>
      </c>
      <c r="M290">
        <v>3.0200000000000001E-2</v>
      </c>
      <c r="N290">
        <v>0.30220000000000002</v>
      </c>
      <c r="O290">
        <v>2.5999999999999999E-3</v>
      </c>
      <c r="P290">
        <v>0.1454</v>
      </c>
      <c r="Q290" s="1">
        <v>61427.66</v>
      </c>
      <c r="R290">
        <v>0.18149999999999999</v>
      </c>
      <c r="S290">
        <v>0.183</v>
      </c>
      <c r="T290">
        <v>0.63539999999999996</v>
      </c>
      <c r="U290">
        <v>13.33</v>
      </c>
      <c r="V290" s="1">
        <v>76367.009999999995</v>
      </c>
      <c r="W290">
        <v>105.46</v>
      </c>
      <c r="X290" s="1">
        <v>225227.2</v>
      </c>
      <c r="Y290">
        <v>0.69350000000000001</v>
      </c>
      <c r="Z290">
        <v>8.9800000000000005E-2</v>
      </c>
      <c r="AA290">
        <v>0.2167</v>
      </c>
      <c r="AB290">
        <v>0.30649999999999999</v>
      </c>
      <c r="AC290">
        <v>225.23</v>
      </c>
      <c r="AD290" s="1">
        <v>6465.84</v>
      </c>
      <c r="AE290">
        <v>528.46</v>
      </c>
      <c r="AF290" s="1">
        <v>202248.17</v>
      </c>
      <c r="AG290" t="s">
        <v>3</v>
      </c>
      <c r="AH290" s="1">
        <v>38251</v>
      </c>
      <c r="AI290" s="1">
        <v>59640</v>
      </c>
      <c r="AJ290">
        <v>40.89</v>
      </c>
      <c r="AK290">
        <v>24.55</v>
      </c>
      <c r="AL290">
        <v>29.23</v>
      </c>
      <c r="AM290">
        <v>4.07</v>
      </c>
      <c r="AN290" s="1">
        <v>1737.19</v>
      </c>
      <c r="AO290">
        <v>1.1753</v>
      </c>
      <c r="AP290" s="1">
        <v>1716.17</v>
      </c>
      <c r="AQ290" s="1">
        <v>2273.27</v>
      </c>
      <c r="AR290" s="1">
        <v>7177.58</v>
      </c>
      <c r="AS290">
        <v>714.1</v>
      </c>
      <c r="AT290">
        <v>326.29000000000002</v>
      </c>
      <c r="AU290" s="1">
        <v>12207.41</v>
      </c>
      <c r="AV290" s="1">
        <v>6040.48</v>
      </c>
      <c r="AW290">
        <v>0.40970000000000001</v>
      </c>
      <c r="AX290" s="1">
        <v>6049.59</v>
      </c>
      <c r="AY290">
        <v>0.4103</v>
      </c>
      <c r="AZ290" s="1">
        <v>1497</v>
      </c>
      <c r="BA290">
        <v>0.10150000000000001</v>
      </c>
      <c r="BB290" s="1">
        <v>1158.0899999999999</v>
      </c>
      <c r="BC290">
        <v>7.85E-2</v>
      </c>
      <c r="BD290" s="1">
        <v>14745.16</v>
      </c>
      <c r="BE290" s="1">
        <v>5034.59</v>
      </c>
      <c r="BF290">
        <v>1.2989999999999999</v>
      </c>
      <c r="BG290">
        <v>0.56410000000000005</v>
      </c>
      <c r="BH290">
        <v>0.23630000000000001</v>
      </c>
      <c r="BI290">
        <v>0.13539999999999999</v>
      </c>
      <c r="BJ290">
        <v>3.7400000000000003E-2</v>
      </c>
      <c r="BK290">
        <v>2.6800000000000001E-2</v>
      </c>
    </row>
    <row r="291" spans="1:63" x14ac:dyDescent="0.25">
      <c r="A291" t="s">
        <v>292</v>
      </c>
      <c r="B291">
        <v>44248</v>
      </c>
      <c r="C291">
        <v>164</v>
      </c>
      <c r="D291">
        <v>10.63</v>
      </c>
      <c r="E291" s="1">
        <v>1744.07</v>
      </c>
      <c r="F291" s="1">
        <v>1668.32</v>
      </c>
      <c r="G291">
        <v>1.6999999999999999E-3</v>
      </c>
      <c r="H291">
        <v>2.9999999999999997E-4</v>
      </c>
      <c r="I291">
        <v>9.4000000000000004E-3</v>
      </c>
      <c r="J291">
        <v>5.9999999999999995E-4</v>
      </c>
      <c r="K291">
        <v>1.12E-2</v>
      </c>
      <c r="L291">
        <v>0.94599999999999995</v>
      </c>
      <c r="M291">
        <v>3.0800000000000001E-2</v>
      </c>
      <c r="N291">
        <v>0.8962</v>
      </c>
      <c r="O291">
        <v>8.9999999999999998E-4</v>
      </c>
      <c r="P291">
        <v>0.185</v>
      </c>
      <c r="Q291" s="1">
        <v>58383.3</v>
      </c>
      <c r="R291">
        <v>0.16830000000000001</v>
      </c>
      <c r="S291">
        <v>0.20230000000000001</v>
      </c>
      <c r="T291">
        <v>0.62939999999999996</v>
      </c>
      <c r="U291">
        <v>14.95</v>
      </c>
      <c r="V291" s="1">
        <v>82332.490000000005</v>
      </c>
      <c r="W291">
        <v>112.74</v>
      </c>
      <c r="X291" s="1">
        <v>146037.87</v>
      </c>
      <c r="Y291">
        <v>0.63480000000000003</v>
      </c>
      <c r="Z291">
        <v>0.106</v>
      </c>
      <c r="AA291">
        <v>0.2591</v>
      </c>
      <c r="AB291">
        <v>0.36520000000000002</v>
      </c>
      <c r="AC291">
        <v>146.04</v>
      </c>
      <c r="AD291" s="1">
        <v>3488.14</v>
      </c>
      <c r="AE291">
        <v>344.51</v>
      </c>
      <c r="AF291" s="1">
        <v>112489.42</v>
      </c>
      <c r="AG291" t="s">
        <v>3</v>
      </c>
      <c r="AH291" s="1">
        <v>31775</v>
      </c>
      <c r="AI291" s="1">
        <v>47416.18</v>
      </c>
      <c r="AJ291">
        <v>28.36</v>
      </c>
      <c r="AK291">
        <v>22.28</v>
      </c>
      <c r="AL291">
        <v>23.48</v>
      </c>
      <c r="AM291">
        <v>3.65</v>
      </c>
      <c r="AN291" s="1">
        <v>1183.2</v>
      </c>
      <c r="AO291">
        <v>0.83150000000000002</v>
      </c>
      <c r="AP291" s="1">
        <v>1651.23</v>
      </c>
      <c r="AQ291" s="1">
        <v>2646.72</v>
      </c>
      <c r="AR291" s="1">
        <v>8202.93</v>
      </c>
      <c r="AS291">
        <v>720.36</v>
      </c>
      <c r="AT291">
        <v>348.61</v>
      </c>
      <c r="AU291" s="1">
        <v>13569.85</v>
      </c>
      <c r="AV291" s="1">
        <v>9655.86</v>
      </c>
      <c r="AW291">
        <v>0.60189999999999999</v>
      </c>
      <c r="AX291" s="1">
        <v>3148.48</v>
      </c>
      <c r="AY291">
        <v>0.19620000000000001</v>
      </c>
      <c r="AZ291" s="1">
        <v>1182.6500000000001</v>
      </c>
      <c r="BA291">
        <v>7.3700000000000002E-2</v>
      </c>
      <c r="BB291" s="1">
        <v>2056.41</v>
      </c>
      <c r="BC291">
        <v>0.12820000000000001</v>
      </c>
      <c r="BD291" s="1">
        <v>16043.4</v>
      </c>
      <c r="BE291" s="1">
        <v>8387.73</v>
      </c>
      <c r="BF291">
        <v>3.5520999999999998</v>
      </c>
      <c r="BG291">
        <v>0.54969999999999997</v>
      </c>
      <c r="BH291">
        <v>0.25800000000000001</v>
      </c>
      <c r="BI291">
        <v>0.13239999999999999</v>
      </c>
      <c r="BJ291">
        <v>3.8699999999999998E-2</v>
      </c>
      <c r="BK291">
        <v>2.1100000000000001E-2</v>
      </c>
    </row>
    <row r="292" spans="1:63" x14ac:dyDescent="0.25">
      <c r="A292" t="s">
        <v>293</v>
      </c>
      <c r="B292">
        <v>44255</v>
      </c>
      <c r="C292">
        <v>68.290000000000006</v>
      </c>
      <c r="D292">
        <v>31.19</v>
      </c>
      <c r="E292" s="1">
        <v>2129.9499999999998</v>
      </c>
      <c r="F292" s="1">
        <v>2052.61</v>
      </c>
      <c r="G292">
        <v>6.7000000000000002E-3</v>
      </c>
      <c r="H292">
        <v>4.0000000000000001E-3</v>
      </c>
      <c r="I292">
        <v>1.7600000000000001E-2</v>
      </c>
      <c r="J292">
        <v>1.2999999999999999E-3</v>
      </c>
      <c r="K292">
        <v>4.2799999999999998E-2</v>
      </c>
      <c r="L292">
        <v>0.88470000000000004</v>
      </c>
      <c r="M292">
        <v>4.2799999999999998E-2</v>
      </c>
      <c r="N292">
        <v>0.41410000000000002</v>
      </c>
      <c r="O292">
        <v>8.0000000000000002E-3</v>
      </c>
      <c r="P292">
        <v>0.14910000000000001</v>
      </c>
      <c r="Q292" s="1">
        <v>63077.16</v>
      </c>
      <c r="R292">
        <v>0.19819999999999999</v>
      </c>
      <c r="S292">
        <v>0.1953</v>
      </c>
      <c r="T292">
        <v>0.60650000000000004</v>
      </c>
      <c r="U292">
        <v>14.43</v>
      </c>
      <c r="V292" s="1">
        <v>81838.490000000005</v>
      </c>
      <c r="W292">
        <v>143.16</v>
      </c>
      <c r="X292" s="1">
        <v>171263.03</v>
      </c>
      <c r="Y292">
        <v>0.75009999999999999</v>
      </c>
      <c r="Z292">
        <v>0.16650000000000001</v>
      </c>
      <c r="AA292">
        <v>8.3400000000000002E-2</v>
      </c>
      <c r="AB292">
        <v>0.24990000000000001</v>
      </c>
      <c r="AC292">
        <v>171.26</v>
      </c>
      <c r="AD292" s="1">
        <v>5332.16</v>
      </c>
      <c r="AE292">
        <v>580.45000000000005</v>
      </c>
      <c r="AF292" s="1">
        <v>155317.56</v>
      </c>
      <c r="AG292" t="s">
        <v>3</v>
      </c>
      <c r="AH292" s="1">
        <v>36948</v>
      </c>
      <c r="AI292" s="1">
        <v>57187.1</v>
      </c>
      <c r="AJ292">
        <v>46.55</v>
      </c>
      <c r="AK292">
        <v>28.54</v>
      </c>
      <c r="AL292">
        <v>33.89</v>
      </c>
      <c r="AM292">
        <v>4.33</v>
      </c>
      <c r="AN292" s="1">
        <v>1332.18</v>
      </c>
      <c r="AO292">
        <v>1.0641</v>
      </c>
      <c r="AP292" s="1">
        <v>1430.03</v>
      </c>
      <c r="AQ292" s="1">
        <v>2007.18</v>
      </c>
      <c r="AR292" s="1">
        <v>6984.93</v>
      </c>
      <c r="AS292">
        <v>754.96</v>
      </c>
      <c r="AT292">
        <v>377.84</v>
      </c>
      <c r="AU292" s="1">
        <v>11554.94</v>
      </c>
      <c r="AV292" s="1">
        <v>5607.64</v>
      </c>
      <c r="AW292">
        <v>0.41060000000000002</v>
      </c>
      <c r="AX292" s="1">
        <v>5501.39</v>
      </c>
      <c r="AY292">
        <v>0.40279999999999999</v>
      </c>
      <c r="AZ292" s="1">
        <v>1251.53</v>
      </c>
      <c r="BA292">
        <v>9.1600000000000001E-2</v>
      </c>
      <c r="BB292" s="1">
        <v>1297.0999999999999</v>
      </c>
      <c r="BC292">
        <v>9.5000000000000001E-2</v>
      </c>
      <c r="BD292" s="1">
        <v>13657.66</v>
      </c>
      <c r="BE292" s="1">
        <v>4415.8599999999997</v>
      </c>
      <c r="BF292">
        <v>1.1471</v>
      </c>
      <c r="BG292">
        <v>0.57150000000000001</v>
      </c>
      <c r="BH292">
        <v>0.24</v>
      </c>
      <c r="BI292">
        <v>0.14149999999999999</v>
      </c>
      <c r="BJ292">
        <v>0.03</v>
      </c>
      <c r="BK292">
        <v>1.7000000000000001E-2</v>
      </c>
    </row>
    <row r="293" spans="1:63" x14ac:dyDescent="0.25">
      <c r="A293" t="s">
        <v>294</v>
      </c>
      <c r="B293">
        <v>44263</v>
      </c>
      <c r="C293">
        <v>14.38</v>
      </c>
      <c r="D293">
        <v>384.33</v>
      </c>
      <c r="E293" s="1">
        <v>5527.07</v>
      </c>
      <c r="F293" s="1">
        <v>4188.32</v>
      </c>
      <c r="G293">
        <v>2.8999999999999998E-3</v>
      </c>
      <c r="H293">
        <v>6.9999999999999999E-4</v>
      </c>
      <c r="I293">
        <v>0.35859999999999997</v>
      </c>
      <c r="J293">
        <v>1.5E-3</v>
      </c>
      <c r="K293">
        <v>0.12529999999999999</v>
      </c>
      <c r="L293">
        <v>0.38109999999999999</v>
      </c>
      <c r="M293">
        <v>0.12989999999999999</v>
      </c>
      <c r="N293">
        <v>0.97160000000000002</v>
      </c>
      <c r="O293">
        <v>4.1200000000000001E-2</v>
      </c>
      <c r="P293">
        <v>0.19259999999999999</v>
      </c>
      <c r="Q293" s="1">
        <v>63200.160000000003</v>
      </c>
      <c r="R293">
        <v>0.26279999999999998</v>
      </c>
      <c r="S293">
        <v>0.20069999999999999</v>
      </c>
      <c r="T293">
        <v>0.53649999999999998</v>
      </c>
      <c r="U293">
        <v>44.05</v>
      </c>
      <c r="V293" s="1">
        <v>85340.27</v>
      </c>
      <c r="W293">
        <v>123.97</v>
      </c>
      <c r="X293" s="1">
        <v>81321.759999999995</v>
      </c>
      <c r="Y293">
        <v>0.64649999999999996</v>
      </c>
      <c r="Z293">
        <v>0.2697</v>
      </c>
      <c r="AA293">
        <v>8.3799999999999999E-2</v>
      </c>
      <c r="AB293">
        <v>0.35349999999999998</v>
      </c>
      <c r="AC293">
        <v>81.319999999999993</v>
      </c>
      <c r="AD293" s="1">
        <v>3618.26</v>
      </c>
      <c r="AE293">
        <v>421.49</v>
      </c>
      <c r="AF293" s="1">
        <v>69062.820000000007</v>
      </c>
      <c r="AG293" t="s">
        <v>3</v>
      </c>
      <c r="AH293" s="1">
        <v>26794</v>
      </c>
      <c r="AI293" s="1">
        <v>38125.1</v>
      </c>
      <c r="AJ293">
        <v>61.06</v>
      </c>
      <c r="AK293">
        <v>40.47</v>
      </c>
      <c r="AL293">
        <v>46.24</v>
      </c>
      <c r="AM293">
        <v>4.5199999999999996</v>
      </c>
      <c r="AN293">
        <v>1.78</v>
      </c>
      <c r="AO293">
        <v>1.1358999999999999</v>
      </c>
      <c r="AP293" s="1">
        <v>2075.92</v>
      </c>
      <c r="AQ293" s="1">
        <v>2699.24</v>
      </c>
      <c r="AR293" s="1">
        <v>8334.5300000000007</v>
      </c>
      <c r="AS293" s="1">
        <v>1063.53</v>
      </c>
      <c r="AT293">
        <v>626.09</v>
      </c>
      <c r="AU293" s="1">
        <v>14799.31</v>
      </c>
      <c r="AV293" s="1">
        <v>11548.1</v>
      </c>
      <c r="AW293">
        <v>0.60189999999999999</v>
      </c>
      <c r="AX293" s="1">
        <v>4232.43</v>
      </c>
      <c r="AY293">
        <v>0.22059999999999999</v>
      </c>
      <c r="AZ293">
        <v>784.19</v>
      </c>
      <c r="BA293">
        <v>4.0899999999999999E-2</v>
      </c>
      <c r="BB293" s="1">
        <v>2622.19</v>
      </c>
      <c r="BC293">
        <v>0.13669999999999999</v>
      </c>
      <c r="BD293" s="1">
        <v>19186.919999999998</v>
      </c>
      <c r="BE293" s="1">
        <v>6398.63</v>
      </c>
      <c r="BF293">
        <v>3.7785000000000002</v>
      </c>
      <c r="BG293">
        <v>0.56950000000000001</v>
      </c>
      <c r="BH293">
        <v>0.22289999999999999</v>
      </c>
      <c r="BI293">
        <v>0.16769999999999999</v>
      </c>
      <c r="BJ293">
        <v>2.87E-2</v>
      </c>
      <c r="BK293">
        <v>1.11E-2</v>
      </c>
    </row>
    <row r="294" spans="1:63" x14ac:dyDescent="0.25">
      <c r="A294" t="s">
        <v>295</v>
      </c>
      <c r="B294">
        <v>50203</v>
      </c>
      <c r="C294">
        <v>66.430000000000007</v>
      </c>
      <c r="D294">
        <v>9.67</v>
      </c>
      <c r="E294">
        <v>642.36</v>
      </c>
      <c r="F294">
        <v>610.87</v>
      </c>
      <c r="G294">
        <v>2.8999999999999998E-3</v>
      </c>
      <c r="H294">
        <v>8.9999999999999998E-4</v>
      </c>
      <c r="I294">
        <v>6.4999999999999997E-3</v>
      </c>
      <c r="J294">
        <v>1.2999999999999999E-3</v>
      </c>
      <c r="K294">
        <v>3.7400000000000003E-2</v>
      </c>
      <c r="L294">
        <v>0.92449999999999999</v>
      </c>
      <c r="M294">
        <v>2.64E-2</v>
      </c>
      <c r="N294">
        <v>0.35189999999999999</v>
      </c>
      <c r="O294">
        <v>2.8999999999999998E-3</v>
      </c>
      <c r="P294">
        <v>0.1502</v>
      </c>
      <c r="Q294" s="1">
        <v>56504.26</v>
      </c>
      <c r="R294">
        <v>0.23649999999999999</v>
      </c>
      <c r="S294">
        <v>0.21049999999999999</v>
      </c>
      <c r="T294">
        <v>0.55289999999999995</v>
      </c>
      <c r="U294">
        <v>7.14</v>
      </c>
      <c r="V294" s="1">
        <v>68370.64</v>
      </c>
      <c r="W294">
        <v>85.98</v>
      </c>
      <c r="X294" s="1">
        <v>212219.39</v>
      </c>
      <c r="Y294">
        <v>0.72409999999999997</v>
      </c>
      <c r="Z294">
        <v>8.3599999999999994E-2</v>
      </c>
      <c r="AA294">
        <v>0.19220000000000001</v>
      </c>
      <c r="AB294">
        <v>0.27589999999999998</v>
      </c>
      <c r="AC294">
        <v>212.22</v>
      </c>
      <c r="AD294" s="1">
        <v>6714.67</v>
      </c>
      <c r="AE294">
        <v>636.86</v>
      </c>
      <c r="AF294" s="1">
        <v>181697.25</v>
      </c>
      <c r="AG294" t="s">
        <v>3</v>
      </c>
      <c r="AH294" s="1">
        <v>35463</v>
      </c>
      <c r="AI294" s="1">
        <v>54899.83</v>
      </c>
      <c r="AJ294">
        <v>43.87</v>
      </c>
      <c r="AK294">
        <v>27.18</v>
      </c>
      <c r="AL294">
        <v>31.54</v>
      </c>
      <c r="AM294">
        <v>4.3600000000000003</v>
      </c>
      <c r="AN294" s="1">
        <v>1696.17</v>
      </c>
      <c r="AO294">
        <v>1.3248</v>
      </c>
      <c r="AP294" s="1">
        <v>2085.44</v>
      </c>
      <c r="AQ294" s="1">
        <v>2686.22</v>
      </c>
      <c r="AR294" s="1">
        <v>7775.75</v>
      </c>
      <c r="AS294">
        <v>762.73</v>
      </c>
      <c r="AT294">
        <v>312.64999999999998</v>
      </c>
      <c r="AU294" s="1">
        <v>13622.78</v>
      </c>
      <c r="AV294" s="1">
        <v>7709.91</v>
      </c>
      <c r="AW294">
        <v>0.44679999999999997</v>
      </c>
      <c r="AX294" s="1">
        <v>6487.34</v>
      </c>
      <c r="AY294">
        <v>0.37590000000000001</v>
      </c>
      <c r="AZ294" s="1">
        <v>1731.57</v>
      </c>
      <c r="BA294">
        <v>0.1003</v>
      </c>
      <c r="BB294" s="1">
        <v>1327.35</v>
      </c>
      <c r="BC294">
        <v>7.6899999999999996E-2</v>
      </c>
      <c r="BD294" s="1">
        <v>17256.169999999998</v>
      </c>
      <c r="BE294" s="1">
        <v>5981.75</v>
      </c>
      <c r="BF294">
        <v>1.6013999999999999</v>
      </c>
      <c r="BG294">
        <v>0.52929999999999999</v>
      </c>
      <c r="BH294">
        <v>0.2346</v>
      </c>
      <c r="BI294">
        <v>0.17910000000000001</v>
      </c>
      <c r="BJ294">
        <v>3.5099999999999999E-2</v>
      </c>
      <c r="BK294">
        <v>2.1999999999999999E-2</v>
      </c>
    </row>
    <row r="295" spans="1:63" x14ac:dyDescent="0.25">
      <c r="A295" t="s">
        <v>296</v>
      </c>
      <c r="B295">
        <v>45468</v>
      </c>
      <c r="C295">
        <v>108.57</v>
      </c>
      <c r="D295">
        <v>8.99</v>
      </c>
      <c r="E295">
        <v>975.58</v>
      </c>
      <c r="F295">
        <v>948.92</v>
      </c>
      <c r="G295">
        <v>1.5E-3</v>
      </c>
      <c r="H295">
        <v>1E-3</v>
      </c>
      <c r="I295">
        <v>5.7999999999999996E-3</v>
      </c>
      <c r="J295">
        <v>8.0000000000000004E-4</v>
      </c>
      <c r="K295">
        <v>3.2099999999999997E-2</v>
      </c>
      <c r="L295">
        <v>0.93510000000000004</v>
      </c>
      <c r="M295">
        <v>2.3800000000000002E-2</v>
      </c>
      <c r="N295">
        <v>0.3301</v>
      </c>
      <c r="O295">
        <v>3.8999999999999998E-3</v>
      </c>
      <c r="P295">
        <v>0.14940000000000001</v>
      </c>
      <c r="Q295" s="1">
        <v>58646.29</v>
      </c>
      <c r="R295">
        <v>0.15959999999999999</v>
      </c>
      <c r="S295">
        <v>0.2172</v>
      </c>
      <c r="T295">
        <v>0.62319999999999998</v>
      </c>
      <c r="U295">
        <v>9.9499999999999993</v>
      </c>
      <c r="V295" s="1">
        <v>66334.48</v>
      </c>
      <c r="W295">
        <v>94.14</v>
      </c>
      <c r="X295" s="1">
        <v>193247.07</v>
      </c>
      <c r="Y295">
        <v>0.74709999999999999</v>
      </c>
      <c r="Z295">
        <v>6.3200000000000006E-2</v>
      </c>
      <c r="AA295">
        <v>0.18970000000000001</v>
      </c>
      <c r="AB295">
        <v>0.25290000000000001</v>
      </c>
      <c r="AC295">
        <v>193.25</v>
      </c>
      <c r="AD295" s="1">
        <v>5351.29</v>
      </c>
      <c r="AE295">
        <v>498.19</v>
      </c>
      <c r="AF295" s="1">
        <v>164287.49</v>
      </c>
      <c r="AG295" t="s">
        <v>3</v>
      </c>
      <c r="AH295" s="1">
        <v>34814</v>
      </c>
      <c r="AI295" s="1">
        <v>54092.15</v>
      </c>
      <c r="AJ295">
        <v>38.1</v>
      </c>
      <c r="AK295">
        <v>25.09</v>
      </c>
      <c r="AL295">
        <v>27.11</v>
      </c>
      <c r="AM295">
        <v>4.07</v>
      </c>
      <c r="AN295" s="1">
        <v>1423.92</v>
      </c>
      <c r="AO295">
        <v>1.3374999999999999</v>
      </c>
      <c r="AP295" s="1">
        <v>1700.65</v>
      </c>
      <c r="AQ295" s="1">
        <v>2402.11</v>
      </c>
      <c r="AR295" s="1">
        <v>7403.4</v>
      </c>
      <c r="AS295">
        <v>624.32000000000005</v>
      </c>
      <c r="AT295">
        <v>351.47</v>
      </c>
      <c r="AU295" s="1">
        <v>12481.95</v>
      </c>
      <c r="AV295" s="1">
        <v>7523.36</v>
      </c>
      <c r="AW295">
        <v>0.48159999999999997</v>
      </c>
      <c r="AX295" s="1">
        <v>5298.33</v>
      </c>
      <c r="AY295">
        <v>0.33910000000000001</v>
      </c>
      <c r="AZ295" s="1">
        <v>1478.01</v>
      </c>
      <c r="BA295">
        <v>9.4600000000000004E-2</v>
      </c>
      <c r="BB295" s="1">
        <v>1323.37</v>
      </c>
      <c r="BC295">
        <v>8.4699999999999998E-2</v>
      </c>
      <c r="BD295" s="1">
        <v>15623.07</v>
      </c>
      <c r="BE295" s="1">
        <v>6402.95</v>
      </c>
      <c r="BF295">
        <v>1.986</v>
      </c>
      <c r="BG295">
        <v>0.53900000000000003</v>
      </c>
      <c r="BH295">
        <v>0.25059999999999999</v>
      </c>
      <c r="BI295">
        <v>0.1578</v>
      </c>
      <c r="BJ295">
        <v>3.6999999999999998E-2</v>
      </c>
      <c r="BK295">
        <v>1.5699999999999999E-2</v>
      </c>
    </row>
    <row r="296" spans="1:63" x14ac:dyDescent="0.25">
      <c r="A296" t="s">
        <v>297</v>
      </c>
      <c r="B296">
        <v>49874</v>
      </c>
      <c r="C296">
        <v>43.86</v>
      </c>
      <c r="D296">
        <v>50.56</v>
      </c>
      <c r="E296" s="1">
        <v>2217.59</v>
      </c>
      <c r="F296" s="1">
        <v>2150.98</v>
      </c>
      <c r="G296">
        <v>5.7000000000000002E-3</v>
      </c>
      <c r="H296">
        <v>5.9999999999999995E-4</v>
      </c>
      <c r="I296">
        <v>8.0999999999999996E-3</v>
      </c>
      <c r="J296">
        <v>8.0000000000000004E-4</v>
      </c>
      <c r="K296">
        <v>2.3900000000000001E-2</v>
      </c>
      <c r="L296">
        <v>0.9264</v>
      </c>
      <c r="M296">
        <v>3.4500000000000003E-2</v>
      </c>
      <c r="N296">
        <v>0.35799999999999998</v>
      </c>
      <c r="O296">
        <v>4.5999999999999999E-3</v>
      </c>
      <c r="P296">
        <v>0.14199999999999999</v>
      </c>
      <c r="Q296" s="1">
        <v>63820.17</v>
      </c>
      <c r="R296">
        <v>0.14460000000000001</v>
      </c>
      <c r="S296">
        <v>0.18790000000000001</v>
      </c>
      <c r="T296">
        <v>0.66749999999999998</v>
      </c>
      <c r="U296">
        <v>15.19</v>
      </c>
      <c r="V296" s="1">
        <v>82692.78</v>
      </c>
      <c r="W296">
        <v>141.16999999999999</v>
      </c>
      <c r="X296" s="1">
        <v>173525.57</v>
      </c>
      <c r="Y296">
        <v>0.74339999999999995</v>
      </c>
      <c r="Z296">
        <v>0.14449999999999999</v>
      </c>
      <c r="AA296">
        <v>0.11210000000000001</v>
      </c>
      <c r="AB296">
        <v>0.25659999999999999</v>
      </c>
      <c r="AC296">
        <v>173.53</v>
      </c>
      <c r="AD296" s="1">
        <v>5412.13</v>
      </c>
      <c r="AE296">
        <v>565.38</v>
      </c>
      <c r="AF296" s="1">
        <v>151405.10999999999</v>
      </c>
      <c r="AG296" t="s">
        <v>3</v>
      </c>
      <c r="AH296" s="1">
        <v>37231</v>
      </c>
      <c r="AI296" s="1">
        <v>58314.61</v>
      </c>
      <c r="AJ296">
        <v>50.75</v>
      </c>
      <c r="AK296">
        <v>27.93</v>
      </c>
      <c r="AL296">
        <v>34.07</v>
      </c>
      <c r="AM296">
        <v>4.8</v>
      </c>
      <c r="AN296" s="1">
        <v>1191.6400000000001</v>
      </c>
      <c r="AO296">
        <v>0.9597</v>
      </c>
      <c r="AP296" s="1">
        <v>1428.11</v>
      </c>
      <c r="AQ296" s="1">
        <v>1876.15</v>
      </c>
      <c r="AR296" s="1">
        <v>6597.6</v>
      </c>
      <c r="AS296">
        <v>735.33</v>
      </c>
      <c r="AT296">
        <v>409.09</v>
      </c>
      <c r="AU296" s="1">
        <v>11046.29</v>
      </c>
      <c r="AV296" s="1">
        <v>5627.01</v>
      </c>
      <c r="AW296">
        <v>0.437</v>
      </c>
      <c r="AX296" s="1">
        <v>5049.4399999999996</v>
      </c>
      <c r="AY296">
        <v>0.3921</v>
      </c>
      <c r="AZ296">
        <v>972.48</v>
      </c>
      <c r="BA296">
        <v>7.5499999999999998E-2</v>
      </c>
      <c r="BB296" s="1">
        <v>1228.0899999999999</v>
      </c>
      <c r="BC296">
        <v>9.5399999999999999E-2</v>
      </c>
      <c r="BD296" s="1">
        <v>12877.03</v>
      </c>
      <c r="BE296" s="1">
        <v>4637.8500000000004</v>
      </c>
      <c r="BF296">
        <v>1.1758</v>
      </c>
      <c r="BG296">
        <v>0.56950000000000001</v>
      </c>
      <c r="BH296">
        <v>0.23960000000000001</v>
      </c>
      <c r="BI296">
        <v>0.1462</v>
      </c>
      <c r="BJ296">
        <v>2.8299999999999999E-2</v>
      </c>
      <c r="BK296">
        <v>1.6400000000000001E-2</v>
      </c>
    </row>
    <row r="297" spans="1:63" x14ac:dyDescent="0.25">
      <c r="A297" t="s">
        <v>298</v>
      </c>
      <c r="B297">
        <v>44271</v>
      </c>
      <c r="C297">
        <v>23.38</v>
      </c>
      <c r="D297">
        <v>188.01</v>
      </c>
      <c r="E297" s="1">
        <v>4395.92</v>
      </c>
      <c r="F297" s="1">
        <v>4278.93</v>
      </c>
      <c r="G297">
        <v>4.9000000000000002E-2</v>
      </c>
      <c r="H297">
        <v>8.9999999999999998E-4</v>
      </c>
      <c r="I297">
        <v>3.9399999999999998E-2</v>
      </c>
      <c r="J297">
        <v>1E-3</v>
      </c>
      <c r="K297">
        <v>4.1099999999999998E-2</v>
      </c>
      <c r="L297">
        <v>0.82499999999999996</v>
      </c>
      <c r="M297">
        <v>4.3700000000000003E-2</v>
      </c>
      <c r="N297">
        <v>0.1275</v>
      </c>
      <c r="O297">
        <v>2.06E-2</v>
      </c>
      <c r="P297">
        <v>0.1208</v>
      </c>
      <c r="Q297" s="1">
        <v>76682.460000000006</v>
      </c>
      <c r="R297">
        <v>0.12920000000000001</v>
      </c>
      <c r="S297">
        <v>0.17430000000000001</v>
      </c>
      <c r="T297">
        <v>0.69640000000000002</v>
      </c>
      <c r="U297">
        <v>25.48</v>
      </c>
      <c r="V297" s="1">
        <v>99349.28</v>
      </c>
      <c r="W297">
        <v>170.16</v>
      </c>
      <c r="X297" s="1">
        <v>266093.09000000003</v>
      </c>
      <c r="Y297">
        <v>0.79279999999999995</v>
      </c>
      <c r="Z297">
        <v>0.1744</v>
      </c>
      <c r="AA297">
        <v>3.2800000000000003E-2</v>
      </c>
      <c r="AB297">
        <v>0.2072</v>
      </c>
      <c r="AC297">
        <v>266.08999999999997</v>
      </c>
      <c r="AD297" s="1">
        <v>10692.14</v>
      </c>
      <c r="AE297" s="1">
        <v>1049.27</v>
      </c>
      <c r="AF297" s="1">
        <v>256895.57</v>
      </c>
      <c r="AG297" t="s">
        <v>3</v>
      </c>
      <c r="AH297" s="1">
        <v>52569</v>
      </c>
      <c r="AI297" s="1">
        <v>101988.91</v>
      </c>
      <c r="AJ297">
        <v>72.83</v>
      </c>
      <c r="AK297">
        <v>38.82</v>
      </c>
      <c r="AL297">
        <v>45</v>
      </c>
      <c r="AM297">
        <v>5.0599999999999996</v>
      </c>
      <c r="AN297" s="1">
        <v>1398.1</v>
      </c>
      <c r="AO297">
        <v>0.70630000000000004</v>
      </c>
      <c r="AP297" s="1">
        <v>1569.24</v>
      </c>
      <c r="AQ297" s="1">
        <v>2044.56</v>
      </c>
      <c r="AR297" s="1">
        <v>8121.03</v>
      </c>
      <c r="AS297">
        <v>941.45</v>
      </c>
      <c r="AT297">
        <v>363.17</v>
      </c>
      <c r="AU297" s="1">
        <v>13039.47</v>
      </c>
      <c r="AV297" s="1">
        <v>3142.17</v>
      </c>
      <c r="AW297">
        <v>0.2198</v>
      </c>
      <c r="AX297" s="1">
        <v>9475.64</v>
      </c>
      <c r="AY297">
        <v>0.66300000000000003</v>
      </c>
      <c r="AZ297">
        <v>895.2</v>
      </c>
      <c r="BA297">
        <v>6.2600000000000003E-2</v>
      </c>
      <c r="BB297">
        <v>779.69</v>
      </c>
      <c r="BC297">
        <v>5.4600000000000003E-2</v>
      </c>
      <c r="BD297" s="1">
        <v>14292.7</v>
      </c>
      <c r="BE297" s="1">
        <v>1672.95</v>
      </c>
      <c r="BF297">
        <v>0.17469999999999999</v>
      </c>
      <c r="BG297">
        <v>0.60089999999999999</v>
      </c>
      <c r="BH297">
        <v>0.23730000000000001</v>
      </c>
      <c r="BI297">
        <v>0.1147</v>
      </c>
      <c r="BJ297">
        <v>3.0499999999999999E-2</v>
      </c>
      <c r="BK297">
        <v>1.67E-2</v>
      </c>
    </row>
    <row r="298" spans="1:63" x14ac:dyDescent="0.25">
      <c r="A298" t="s">
        <v>299</v>
      </c>
      <c r="B298">
        <v>48330</v>
      </c>
      <c r="C298">
        <v>29.43</v>
      </c>
      <c r="D298">
        <v>28.51</v>
      </c>
      <c r="E298">
        <v>839.12</v>
      </c>
      <c r="F298">
        <v>801.51</v>
      </c>
      <c r="G298">
        <v>3.3E-3</v>
      </c>
      <c r="H298">
        <v>1.1000000000000001E-3</v>
      </c>
      <c r="I298">
        <v>1.1599999999999999E-2</v>
      </c>
      <c r="J298">
        <v>1E-3</v>
      </c>
      <c r="K298">
        <v>4.24E-2</v>
      </c>
      <c r="L298">
        <v>0.89829999999999999</v>
      </c>
      <c r="M298">
        <v>4.2200000000000001E-2</v>
      </c>
      <c r="N298">
        <v>0.43459999999999999</v>
      </c>
      <c r="O298">
        <v>3.8999999999999998E-3</v>
      </c>
      <c r="P298">
        <v>0.15870000000000001</v>
      </c>
      <c r="Q298" s="1">
        <v>56408.98</v>
      </c>
      <c r="R298">
        <v>0.2104</v>
      </c>
      <c r="S298">
        <v>0.24979999999999999</v>
      </c>
      <c r="T298">
        <v>0.53979999999999995</v>
      </c>
      <c r="U298">
        <v>8.24</v>
      </c>
      <c r="V298" s="1">
        <v>68321.3</v>
      </c>
      <c r="W298">
        <v>97.6</v>
      </c>
      <c r="X298" s="1">
        <v>191057.48</v>
      </c>
      <c r="Y298">
        <v>0.75680000000000003</v>
      </c>
      <c r="Z298">
        <v>0.15040000000000001</v>
      </c>
      <c r="AA298">
        <v>9.2799999999999994E-2</v>
      </c>
      <c r="AB298">
        <v>0.2432</v>
      </c>
      <c r="AC298">
        <v>191.06</v>
      </c>
      <c r="AD298" s="1">
        <v>5579.7</v>
      </c>
      <c r="AE298">
        <v>590.48</v>
      </c>
      <c r="AF298" s="1">
        <v>180104.45</v>
      </c>
      <c r="AG298" t="s">
        <v>3</v>
      </c>
      <c r="AH298" s="1">
        <v>34536</v>
      </c>
      <c r="AI298" s="1">
        <v>53065.31</v>
      </c>
      <c r="AJ298">
        <v>47.9</v>
      </c>
      <c r="AK298">
        <v>26.41</v>
      </c>
      <c r="AL298">
        <v>33.61</v>
      </c>
      <c r="AM298">
        <v>4.4000000000000004</v>
      </c>
      <c r="AN298" s="1">
        <v>1216.01</v>
      </c>
      <c r="AO298">
        <v>1.0610999999999999</v>
      </c>
      <c r="AP298" s="1">
        <v>1782.74</v>
      </c>
      <c r="AQ298" s="1">
        <v>2282.71</v>
      </c>
      <c r="AR298" s="1">
        <v>7437.03</v>
      </c>
      <c r="AS298">
        <v>842.69</v>
      </c>
      <c r="AT298">
        <v>505.88</v>
      </c>
      <c r="AU298" s="1">
        <v>12851.06</v>
      </c>
      <c r="AV298" s="1">
        <v>7212.9</v>
      </c>
      <c r="AW298">
        <v>0.43980000000000002</v>
      </c>
      <c r="AX298" s="1">
        <v>5388.67</v>
      </c>
      <c r="AY298">
        <v>0.3286</v>
      </c>
      <c r="AZ298" s="1">
        <v>2327.63</v>
      </c>
      <c r="BA298">
        <v>0.1419</v>
      </c>
      <c r="BB298" s="1">
        <v>1472.08</v>
      </c>
      <c r="BC298">
        <v>8.9800000000000005E-2</v>
      </c>
      <c r="BD298" s="1">
        <v>16401.28</v>
      </c>
      <c r="BE298" s="1">
        <v>5693.74</v>
      </c>
      <c r="BF298">
        <v>1.5037</v>
      </c>
      <c r="BG298">
        <v>0.5353</v>
      </c>
      <c r="BH298">
        <v>0.22939999999999999</v>
      </c>
      <c r="BI298">
        <v>0.1754</v>
      </c>
      <c r="BJ298">
        <v>3.4799999999999998E-2</v>
      </c>
      <c r="BK298">
        <v>2.5000000000000001E-2</v>
      </c>
    </row>
    <row r="299" spans="1:63" x14ac:dyDescent="0.25">
      <c r="A299" t="s">
        <v>300</v>
      </c>
      <c r="B299">
        <v>49445</v>
      </c>
      <c r="C299">
        <v>65</v>
      </c>
      <c r="D299">
        <v>9.1999999999999993</v>
      </c>
      <c r="E299">
        <v>597.75</v>
      </c>
      <c r="F299">
        <v>581.70000000000005</v>
      </c>
      <c r="G299">
        <v>2.0999999999999999E-3</v>
      </c>
      <c r="H299">
        <v>2.9999999999999997E-4</v>
      </c>
      <c r="I299">
        <v>7.0000000000000001E-3</v>
      </c>
      <c r="J299">
        <v>6.9999999999999999E-4</v>
      </c>
      <c r="K299">
        <v>1.54E-2</v>
      </c>
      <c r="L299">
        <v>0.95120000000000005</v>
      </c>
      <c r="M299">
        <v>2.3199999999999998E-2</v>
      </c>
      <c r="N299">
        <v>0.32519999999999999</v>
      </c>
      <c r="O299">
        <v>1.9E-3</v>
      </c>
      <c r="P299">
        <v>0.14480000000000001</v>
      </c>
      <c r="Q299" s="1">
        <v>56427.06</v>
      </c>
      <c r="R299">
        <v>0.23499999999999999</v>
      </c>
      <c r="S299">
        <v>0.1993</v>
      </c>
      <c r="T299">
        <v>0.56569999999999998</v>
      </c>
      <c r="U299">
        <v>6.19</v>
      </c>
      <c r="V299" s="1">
        <v>75196.67</v>
      </c>
      <c r="W299">
        <v>91.55</v>
      </c>
      <c r="X299" s="1">
        <v>258478.51</v>
      </c>
      <c r="Y299">
        <v>0.64280000000000004</v>
      </c>
      <c r="Z299">
        <v>7.5499999999999998E-2</v>
      </c>
      <c r="AA299">
        <v>0.28160000000000002</v>
      </c>
      <c r="AB299">
        <v>0.35720000000000002</v>
      </c>
      <c r="AC299">
        <v>258.48</v>
      </c>
      <c r="AD299" s="1">
        <v>8322.5499999999993</v>
      </c>
      <c r="AE299">
        <v>702.06</v>
      </c>
      <c r="AF299" s="1">
        <v>204384.07</v>
      </c>
      <c r="AG299" t="s">
        <v>3</v>
      </c>
      <c r="AH299" s="1">
        <v>35818</v>
      </c>
      <c r="AI299" s="1">
        <v>57250.47</v>
      </c>
      <c r="AJ299">
        <v>40.24</v>
      </c>
      <c r="AK299">
        <v>27.42</v>
      </c>
      <c r="AL299">
        <v>30.21</v>
      </c>
      <c r="AM299">
        <v>4.66</v>
      </c>
      <c r="AN299" s="1">
        <v>1945.06</v>
      </c>
      <c r="AO299">
        <v>1.3247</v>
      </c>
      <c r="AP299" s="1">
        <v>2207.1999999999998</v>
      </c>
      <c r="AQ299" s="1">
        <v>2708.6</v>
      </c>
      <c r="AR299" s="1">
        <v>8185.33</v>
      </c>
      <c r="AS299">
        <v>783.24</v>
      </c>
      <c r="AT299">
        <v>449.98</v>
      </c>
      <c r="AU299" s="1">
        <v>14334.35</v>
      </c>
      <c r="AV299" s="1">
        <v>6905.72</v>
      </c>
      <c r="AW299">
        <v>0.3841</v>
      </c>
      <c r="AX299" s="1">
        <v>7845.18</v>
      </c>
      <c r="AY299">
        <v>0.43640000000000001</v>
      </c>
      <c r="AZ299" s="1">
        <v>1969.84</v>
      </c>
      <c r="BA299">
        <v>0.1096</v>
      </c>
      <c r="BB299" s="1">
        <v>1256.3900000000001</v>
      </c>
      <c r="BC299">
        <v>6.9900000000000004E-2</v>
      </c>
      <c r="BD299" s="1">
        <v>17977.14</v>
      </c>
      <c r="BE299" s="1">
        <v>5598.43</v>
      </c>
      <c r="BF299">
        <v>1.3772</v>
      </c>
      <c r="BG299">
        <v>0.53169999999999995</v>
      </c>
      <c r="BH299">
        <v>0.23469999999999999</v>
      </c>
      <c r="BI299">
        <v>0.1696</v>
      </c>
      <c r="BJ299">
        <v>3.3799999999999997E-2</v>
      </c>
      <c r="BK299">
        <v>3.0300000000000001E-2</v>
      </c>
    </row>
    <row r="300" spans="1:63" x14ac:dyDescent="0.25">
      <c r="A300" t="s">
        <v>301</v>
      </c>
      <c r="B300">
        <v>47639</v>
      </c>
      <c r="C300">
        <v>114.62</v>
      </c>
      <c r="D300">
        <v>9.0299999999999994</v>
      </c>
      <c r="E300" s="1">
        <v>1035.24</v>
      </c>
      <c r="F300" s="1">
        <v>1003.77</v>
      </c>
      <c r="G300">
        <v>8.9999999999999998E-4</v>
      </c>
      <c r="H300">
        <v>8.9999999999999998E-4</v>
      </c>
      <c r="I300">
        <v>5.7999999999999996E-3</v>
      </c>
      <c r="J300">
        <v>6.9999999999999999E-4</v>
      </c>
      <c r="K300">
        <v>1.6799999999999999E-2</v>
      </c>
      <c r="L300">
        <v>0.9506</v>
      </c>
      <c r="M300">
        <v>2.4500000000000001E-2</v>
      </c>
      <c r="N300">
        <v>0.36899999999999999</v>
      </c>
      <c r="O300">
        <v>2.3E-3</v>
      </c>
      <c r="P300">
        <v>0.15160000000000001</v>
      </c>
      <c r="Q300" s="1">
        <v>57639.13</v>
      </c>
      <c r="R300">
        <v>0.19309999999999999</v>
      </c>
      <c r="S300">
        <v>0.21920000000000001</v>
      </c>
      <c r="T300">
        <v>0.5877</v>
      </c>
      <c r="U300">
        <v>9.9499999999999993</v>
      </c>
      <c r="V300" s="1">
        <v>69866.67</v>
      </c>
      <c r="W300">
        <v>100.03</v>
      </c>
      <c r="X300" s="1">
        <v>184056.65</v>
      </c>
      <c r="Y300">
        <v>0.73880000000000001</v>
      </c>
      <c r="Z300">
        <v>5.6800000000000003E-2</v>
      </c>
      <c r="AA300">
        <v>0.2044</v>
      </c>
      <c r="AB300">
        <v>0.26119999999999999</v>
      </c>
      <c r="AC300">
        <v>184.06</v>
      </c>
      <c r="AD300" s="1">
        <v>4987.0600000000004</v>
      </c>
      <c r="AE300">
        <v>469.75</v>
      </c>
      <c r="AF300" s="1">
        <v>160360.54</v>
      </c>
      <c r="AG300" t="s">
        <v>3</v>
      </c>
      <c r="AH300" s="1">
        <v>34814</v>
      </c>
      <c r="AI300" s="1">
        <v>53316.5</v>
      </c>
      <c r="AJ300">
        <v>35.880000000000003</v>
      </c>
      <c r="AK300">
        <v>23.94</v>
      </c>
      <c r="AL300">
        <v>26.59</v>
      </c>
      <c r="AM300">
        <v>4.28</v>
      </c>
      <c r="AN300" s="1">
        <v>1174.98</v>
      </c>
      <c r="AO300">
        <v>1.2032</v>
      </c>
      <c r="AP300" s="1">
        <v>1757.46</v>
      </c>
      <c r="AQ300" s="1">
        <v>2566.6799999999998</v>
      </c>
      <c r="AR300" s="1">
        <v>7469.04</v>
      </c>
      <c r="AS300">
        <v>659.89</v>
      </c>
      <c r="AT300">
        <v>352.38</v>
      </c>
      <c r="AU300" s="1">
        <v>12805.45</v>
      </c>
      <c r="AV300" s="1">
        <v>8008.48</v>
      </c>
      <c r="AW300">
        <v>0.50419999999999998</v>
      </c>
      <c r="AX300" s="1">
        <v>4777.8599999999997</v>
      </c>
      <c r="AY300">
        <v>0.30080000000000001</v>
      </c>
      <c r="AZ300" s="1">
        <v>1590.15</v>
      </c>
      <c r="BA300">
        <v>0.10009999999999999</v>
      </c>
      <c r="BB300" s="1">
        <v>1505.93</v>
      </c>
      <c r="BC300">
        <v>9.4799999999999995E-2</v>
      </c>
      <c r="BD300" s="1">
        <v>15882.42</v>
      </c>
      <c r="BE300" s="1">
        <v>6817.31</v>
      </c>
      <c r="BF300">
        <v>2.2282999999999999</v>
      </c>
      <c r="BG300">
        <v>0.53129999999999999</v>
      </c>
      <c r="BH300">
        <v>0.24690000000000001</v>
      </c>
      <c r="BI300">
        <v>0.16039999999999999</v>
      </c>
      <c r="BJ300">
        <v>3.9399999999999998E-2</v>
      </c>
      <c r="BK300">
        <v>2.1899999999999999E-2</v>
      </c>
    </row>
    <row r="301" spans="1:63" x14ac:dyDescent="0.25">
      <c r="A301" t="s">
        <v>302</v>
      </c>
      <c r="B301">
        <v>48702</v>
      </c>
      <c r="C301">
        <v>20.05</v>
      </c>
      <c r="D301">
        <v>221.06</v>
      </c>
      <c r="E301" s="1">
        <v>4431.6400000000003</v>
      </c>
      <c r="F301" s="1">
        <v>4042.57</v>
      </c>
      <c r="G301">
        <v>1.0800000000000001E-2</v>
      </c>
      <c r="H301">
        <v>1.4E-3</v>
      </c>
      <c r="I301">
        <v>0.1643</v>
      </c>
      <c r="J301">
        <v>1.6000000000000001E-3</v>
      </c>
      <c r="K301">
        <v>8.5400000000000004E-2</v>
      </c>
      <c r="L301">
        <v>0.64670000000000005</v>
      </c>
      <c r="M301">
        <v>8.9700000000000002E-2</v>
      </c>
      <c r="N301">
        <v>0.62190000000000001</v>
      </c>
      <c r="O301">
        <v>2.7799999999999998E-2</v>
      </c>
      <c r="P301">
        <v>0.1724</v>
      </c>
      <c r="Q301" s="1">
        <v>65734.600000000006</v>
      </c>
      <c r="R301">
        <v>0.1787</v>
      </c>
      <c r="S301">
        <v>0.20019999999999999</v>
      </c>
      <c r="T301">
        <v>0.62109999999999999</v>
      </c>
      <c r="U301">
        <v>27.38</v>
      </c>
      <c r="V301" s="1">
        <v>93235.36</v>
      </c>
      <c r="W301">
        <v>159</v>
      </c>
      <c r="X301" s="1">
        <v>136783.99</v>
      </c>
      <c r="Y301">
        <v>0.69120000000000004</v>
      </c>
      <c r="Z301">
        <v>0.2621</v>
      </c>
      <c r="AA301">
        <v>4.6600000000000003E-2</v>
      </c>
      <c r="AB301">
        <v>0.30880000000000002</v>
      </c>
      <c r="AC301">
        <v>136.78</v>
      </c>
      <c r="AD301" s="1">
        <v>5058.51</v>
      </c>
      <c r="AE301">
        <v>556.69000000000005</v>
      </c>
      <c r="AF301" s="1">
        <v>115275.8</v>
      </c>
      <c r="AG301" t="s">
        <v>3</v>
      </c>
      <c r="AH301" s="1">
        <v>32072</v>
      </c>
      <c r="AI301" s="1">
        <v>47940.7</v>
      </c>
      <c r="AJ301">
        <v>57.52</v>
      </c>
      <c r="AK301">
        <v>33.75</v>
      </c>
      <c r="AL301">
        <v>39.619999999999997</v>
      </c>
      <c r="AM301">
        <v>4.78</v>
      </c>
      <c r="AN301" s="1">
        <v>1019.8</v>
      </c>
      <c r="AO301">
        <v>0.98499999999999999</v>
      </c>
      <c r="AP301" s="1">
        <v>1508.33</v>
      </c>
      <c r="AQ301" s="1">
        <v>2075.5</v>
      </c>
      <c r="AR301" s="1">
        <v>7618.68</v>
      </c>
      <c r="AS301">
        <v>849.89</v>
      </c>
      <c r="AT301">
        <v>360.41</v>
      </c>
      <c r="AU301" s="1">
        <v>12412.81</v>
      </c>
      <c r="AV301" s="1">
        <v>7353</v>
      </c>
      <c r="AW301">
        <v>0.49909999999999999</v>
      </c>
      <c r="AX301" s="1">
        <v>4949.8500000000004</v>
      </c>
      <c r="AY301">
        <v>0.33600000000000002</v>
      </c>
      <c r="AZ301">
        <v>860.97</v>
      </c>
      <c r="BA301">
        <v>5.8400000000000001E-2</v>
      </c>
      <c r="BB301" s="1">
        <v>1568.33</v>
      </c>
      <c r="BC301">
        <v>0.1065</v>
      </c>
      <c r="BD301" s="1">
        <v>14732.15</v>
      </c>
      <c r="BE301" s="1">
        <v>5177.1899999999996</v>
      </c>
      <c r="BF301">
        <v>1.7133</v>
      </c>
      <c r="BG301">
        <v>0.58009999999999995</v>
      </c>
      <c r="BH301">
        <v>0.2321</v>
      </c>
      <c r="BI301">
        <v>0.1414</v>
      </c>
      <c r="BJ301">
        <v>2.9499999999999998E-2</v>
      </c>
      <c r="BK301">
        <v>1.6799999999999999E-2</v>
      </c>
    </row>
    <row r="302" spans="1:63" x14ac:dyDescent="0.25">
      <c r="A302" t="s">
        <v>303</v>
      </c>
      <c r="B302">
        <v>44289</v>
      </c>
      <c r="C302">
        <v>15.85</v>
      </c>
      <c r="D302">
        <v>183.59</v>
      </c>
      <c r="E302" s="1">
        <v>2909.97</v>
      </c>
      <c r="F302" s="1">
        <v>2853.17</v>
      </c>
      <c r="G302">
        <v>6.5500000000000003E-2</v>
      </c>
      <c r="H302">
        <v>4.0000000000000002E-4</v>
      </c>
      <c r="I302">
        <v>4.5100000000000001E-2</v>
      </c>
      <c r="J302">
        <v>8.9999999999999998E-4</v>
      </c>
      <c r="K302">
        <v>4.0500000000000001E-2</v>
      </c>
      <c r="L302">
        <v>0.79549999999999998</v>
      </c>
      <c r="M302">
        <v>5.21E-2</v>
      </c>
      <c r="N302">
        <v>6.9599999999999995E-2</v>
      </c>
      <c r="O302">
        <v>1.95E-2</v>
      </c>
      <c r="P302">
        <v>0.1187</v>
      </c>
      <c r="Q302" s="1">
        <v>79806.63</v>
      </c>
      <c r="R302">
        <v>0.14549999999999999</v>
      </c>
      <c r="S302">
        <v>0.17630000000000001</v>
      </c>
      <c r="T302">
        <v>0.67820000000000003</v>
      </c>
      <c r="U302">
        <v>20.2</v>
      </c>
      <c r="V302" s="1">
        <v>98153.42</v>
      </c>
      <c r="W302">
        <v>142.88</v>
      </c>
      <c r="X302" s="1">
        <v>315939.34000000003</v>
      </c>
      <c r="Y302">
        <v>0.82520000000000004</v>
      </c>
      <c r="Z302">
        <v>0.14660000000000001</v>
      </c>
      <c r="AA302">
        <v>2.8199999999999999E-2</v>
      </c>
      <c r="AB302">
        <v>0.17480000000000001</v>
      </c>
      <c r="AC302">
        <v>315.94</v>
      </c>
      <c r="AD302" s="1">
        <v>12651.45</v>
      </c>
      <c r="AE302" s="1">
        <v>1265.99</v>
      </c>
      <c r="AF302" s="1">
        <v>312988.07</v>
      </c>
      <c r="AG302" t="s">
        <v>3</v>
      </c>
      <c r="AH302" s="1">
        <v>67504.5</v>
      </c>
      <c r="AI302" s="1">
        <v>173061.56</v>
      </c>
      <c r="AJ302">
        <v>92.15</v>
      </c>
      <c r="AK302">
        <v>41.39</v>
      </c>
      <c r="AL302">
        <v>54.82</v>
      </c>
      <c r="AM302">
        <v>5.09</v>
      </c>
      <c r="AN302" s="1">
        <v>3146.29</v>
      </c>
      <c r="AO302">
        <v>0.58509999999999995</v>
      </c>
      <c r="AP302" s="1">
        <v>1901.84</v>
      </c>
      <c r="AQ302" s="1">
        <v>2121.81</v>
      </c>
      <c r="AR302" s="1">
        <v>9155.98</v>
      </c>
      <c r="AS302" s="1">
        <v>1093.42</v>
      </c>
      <c r="AT302">
        <v>576.57000000000005</v>
      </c>
      <c r="AU302" s="1">
        <v>14849.62</v>
      </c>
      <c r="AV302" s="1">
        <v>2903.2</v>
      </c>
      <c r="AW302">
        <v>0.17680000000000001</v>
      </c>
      <c r="AX302" s="1">
        <v>11737.41</v>
      </c>
      <c r="AY302">
        <v>0.71460000000000001</v>
      </c>
      <c r="AZ302" s="1">
        <v>1117.9000000000001</v>
      </c>
      <c r="BA302">
        <v>6.8099999999999994E-2</v>
      </c>
      <c r="BB302">
        <v>665.65</v>
      </c>
      <c r="BC302">
        <v>4.0500000000000001E-2</v>
      </c>
      <c r="BD302" s="1">
        <v>16424.150000000001</v>
      </c>
      <c r="BE302" s="1">
        <v>1326.77</v>
      </c>
      <c r="BF302">
        <v>8.8700000000000001E-2</v>
      </c>
      <c r="BG302">
        <v>0.60240000000000005</v>
      </c>
      <c r="BH302">
        <v>0.218</v>
      </c>
      <c r="BI302">
        <v>0.12909999999999999</v>
      </c>
      <c r="BJ302">
        <v>3.3300000000000003E-2</v>
      </c>
      <c r="BK302">
        <v>1.7100000000000001E-2</v>
      </c>
    </row>
    <row r="303" spans="1:63" x14ac:dyDescent="0.25">
      <c r="A303" t="s">
        <v>304</v>
      </c>
      <c r="B303">
        <v>46128</v>
      </c>
      <c r="C303">
        <v>65.430000000000007</v>
      </c>
      <c r="D303">
        <v>22.3</v>
      </c>
      <c r="E303" s="1">
        <v>1459.12</v>
      </c>
      <c r="F303" s="1">
        <v>1385.94</v>
      </c>
      <c r="G303">
        <v>3.2000000000000002E-3</v>
      </c>
      <c r="H303">
        <v>4.0000000000000002E-4</v>
      </c>
      <c r="I303">
        <v>6.7000000000000002E-3</v>
      </c>
      <c r="J303">
        <v>8.0000000000000004E-4</v>
      </c>
      <c r="K303">
        <v>2.2599999999999999E-2</v>
      </c>
      <c r="L303">
        <v>0.93959999999999999</v>
      </c>
      <c r="M303">
        <v>2.6800000000000001E-2</v>
      </c>
      <c r="N303">
        <v>0.31769999999999998</v>
      </c>
      <c r="O303">
        <v>2.2000000000000001E-3</v>
      </c>
      <c r="P303">
        <v>0.13930000000000001</v>
      </c>
      <c r="Q303" s="1">
        <v>60278.77</v>
      </c>
      <c r="R303">
        <v>0.19309999999999999</v>
      </c>
      <c r="S303">
        <v>0.18559999999999999</v>
      </c>
      <c r="T303">
        <v>0.62129999999999996</v>
      </c>
      <c r="U303">
        <v>11.71</v>
      </c>
      <c r="V303" s="1">
        <v>78237.070000000007</v>
      </c>
      <c r="W303">
        <v>119</v>
      </c>
      <c r="X303" s="1">
        <v>204170.59</v>
      </c>
      <c r="Y303">
        <v>0.76139999999999997</v>
      </c>
      <c r="Z303">
        <v>8.43E-2</v>
      </c>
      <c r="AA303">
        <v>0.15429999999999999</v>
      </c>
      <c r="AB303">
        <v>0.23860000000000001</v>
      </c>
      <c r="AC303">
        <v>204.17</v>
      </c>
      <c r="AD303" s="1">
        <v>6165.14</v>
      </c>
      <c r="AE303">
        <v>598.33000000000004</v>
      </c>
      <c r="AF303" s="1">
        <v>168928.56</v>
      </c>
      <c r="AG303" t="s">
        <v>3</v>
      </c>
      <c r="AH303" s="1">
        <v>38779</v>
      </c>
      <c r="AI303" s="1">
        <v>59995.8</v>
      </c>
      <c r="AJ303">
        <v>43.97</v>
      </c>
      <c r="AK303">
        <v>27.08</v>
      </c>
      <c r="AL303">
        <v>30.47</v>
      </c>
      <c r="AM303">
        <v>4.46</v>
      </c>
      <c r="AN303" s="1">
        <v>1732.67</v>
      </c>
      <c r="AO303">
        <v>1.0638000000000001</v>
      </c>
      <c r="AP303" s="1">
        <v>1596.45</v>
      </c>
      <c r="AQ303" s="1">
        <v>2341</v>
      </c>
      <c r="AR303" s="1">
        <v>7135.27</v>
      </c>
      <c r="AS303">
        <v>776.7</v>
      </c>
      <c r="AT303">
        <v>384.05</v>
      </c>
      <c r="AU303" s="1">
        <v>12233.46</v>
      </c>
      <c r="AV303" s="1">
        <v>6400.86</v>
      </c>
      <c r="AW303">
        <v>0.434</v>
      </c>
      <c r="AX303" s="1">
        <v>5919.36</v>
      </c>
      <c r="AY303">
        <v>0.40129999999999999</v>
      </c>
      <c r="AZ303" s="1">
        <v>1184.54</v>
      </c>
      <c r="BA303">
        <v>8.0299999999999996E-2</v>
      </c>
      <c r="BB303" s="1">
        <v>1244.3900000000001</v>
      </c>
      <c r="BC303">
        <v>8.4400000000000003E-2</v>
      </c>
      <c r="BD303" s="1">
        <v>14749.16</v>
      </c>
      <c r="BE303" s="1">
        <v>5170.0600000000004</v>
      </c>
      <c r="BF303">
        <v>1.1842999999999999</v>
      </c>
      <c r="BG303">
        <v>0.55669999999999997</v>
      </c>
      <c r="BH303">
        <v>0.23619999999999999</v>
      </c>
      <c r="BI303">
        <v>0.15809999999999999</v>
      </c>
      <c r="BJ303">
        <v>3.3700000000000001E-2</v>
      </c>
      <c r="BK303">
        <v>1.54E-2</v>
      </c>
    </row>
    <row r="304" spans="1:63" x14ac:dyDescent="0.25">
      <c r="A304" t="s">
        <v>305</v>
      </c>
      <c r="B304">
        <v>47886</v>
      </c>
      <c r="C304">
        <v>52.95</v>
      </c>
      <c r="D304">
        <v>47.2</v>
      </c>
      <c r="E304" s="1">
        <v>2499.19</v>
      </c>
      <c r="F304" s="1">
        <v>2416.4299999999998</v>
      </c>
      <c r="G304">
        <v>7.1999999999999998E-3</v>
      </c>
      <c r="H304">
        <v>8.9999999999999998E-4</v>
      </c>
      <c r="I304">
        <v>1.89E-2</v>
      </c>
      <c r="J304">
        <v>1E-3</v>
      </c>
      <c r="K304">
        <v>6.2799999999999995E-2</v>
      </c>
      <c r="L304">
        <v>0.86370000000000002</v>
      </c>
      <c r="M304">
        <v>4.5600000000000002E-2</v>
      </c>
      <c r="N304">
        <v>0.4365</v>
      </c>
      <c r="O304">
        <v>1.6500000000000001E-2</v>
      </c>
      <c r="P304">
        <v>0.15340000000000001</v>
      </c>
      <c r="Q304" s="1">
        <v>64724.07</v>
      </c>
      <c r="R304">
        <v>0.17119999999999999</v>
      </c>
      <c r="S304">
        <v>0.21510000000000001</v>
      </c>
      <c r="T304">
        <v>0.61370000000000002</v>
      </c>
      <c r="U304">
        <v>17.329999999999998</v>
      </c>
      <c r="V304" s="1">
        <v>83961.82</v>
      </c>
      <c r="W304">
        <v>139.38999999999999</v>
      </c>
      <c r="X304" s="1">
        <v>164802.75</v>
      </c>
      <c r="Y304">
        <v>0.72289999999999999</v>
      </c>
      <c r="Z304">
        <v>0.17399999999999999</v>
      </c>
      <c r="AA304">
        <v>0.1031</v>
      </c>
      <c r="AB304">
        <v>0.27710000000000001</v>
      </c>
      <c r="AC304">
        <v>164.8</v>
      </c>
      <c r="AD304" s="1">
        <v>5614.72</v>
      </c>
      <c r="AE304">
        <v>565.38</v>
      </c>
      <c r="AF304" s="1">
        <v>146425.89000000001</v>
      </c>
      <c r="AG304" t="s">
        <v>3</v>
      </c>
      <c r="AH304" s="1">
        <v>34846</v>
      </c>
      <c r="AI304" s="1">
        <v>55914.75</v>
      </c>
      <c r="AJ304">
        <v>50.69</v>
      </c>
      <c r="AK304">
        <v>30.12</v>
      </c>
      <c r="AL304">
        <v>38.409999999999997</v>
      </c>
      <c r="AM304">
        <v>3.86</v>
      </c>
      <c r="AN304" s="1">
        <v>1432.49</v>
      </c>
      <c r="AO304">
        <v>0.99039999999999995</v>
      </c>
      <c r="AP304" s="1">
        <v>1520.58</v>
      </c>
      <c r="AQ304" s="1">
        <v>1941.59</v>
      </c>
      <c r="AR304" s="1">
        <v>6981.33</v>
      </c>
      <c r="AS304">
        <v>755.27</v>
      </c>
      <c r="AT304">
        <v>402.49</v>
      </c>
      <c r="AU304" s="1">
        <v>11601.27</v>
      </c>
      <c r="AV304" s="1">
        <v>5852.52</v>
      </c>
      <c r="AW304">
        <v>0.43140000000000001</v>
      </c>
      <c r="AX304" s="1">
        <v>5280.22</v>
      </c>
      <c r="AY304">
        <v>0.38929999999999998</v>
      </c>
      <c r="AZ304" s="1">
        <v>1186.8599999999999</v>
      </c>
      <c r="BA304">
        <v>8.7499999999999994E-2</v>
      </c>
      <c r="BB304" s="1">
        <v>1245.3</v>
      </c>
      <c r="BC304">
        <v>9.1800000000000007E-2</v>
      </c>
      <c r="BD304" s="1">
        <v>13564.9</v>
      </c>
      <c r="BE304" s="1">
        <v>4690.6099999999997</v>
      </c>
      <c r="BF304">
        <v>1.2459</v>
      </c>
      <c r="BG304">
        <v>0.57279999999999998</v>
      </c>
      <c r="BH304">
        <v>0.23619999999999999</v>
      </c>
      <c r="BI304">
        <v>0.1434</v>
      </c>
      <c r="BJ304">
        <v>2.7900000000000001E-2</v>
      </c>
      <c r="BK304">
        <v>1.9800000000000002E-2</v>
      </c>
    </row>
    <row r="305" spans="1:63" x14ac:dyDescent="0.25">
      <c r="A305" t="s">
        <v>306</v>
      </c>
      <c r="B305">
        <v>49452</v>
      </c>
      <c r="C305">
        <v>41.81</v>
      </c>
      <c r="D305">
        <v>63.39</v>
      </c>
      <c r="E305" s="1">
        <v>2650.36</v>
      </c>
      <c r="F305" s="1">
        <v>2443.4</v>
      </c>
      <c r="G305">
        <v>6.4999999999999997E-3</v>
      </c>
      <c r="H305">
        <v>6.9999999999999999E-4</v>
      </c>
      <c r="I305">
        <v>3.5499999999999997E-2</v>
      </c>
      <c r="J305">
        <v>1E-3</v>
      </c>
      <c r="K305">
        <v>5.2400000000000002E-2</v>
      </c>
      <c r="L305">
        <v>0.84150000000000003</v>
      </c>
      <c r="M305">
        <v>6.25E-2</v>
      </c>
      <c r="N305">
        <v>0.52129999999999999</v>
      </c>
      <c r="O305">
        <v>2.0299999999999999E-2</v>
      </c>
      <c r="P305">
        <v>0.16539999999999999</v>
      </c>
      <c r="Q305" s="1">
        <v>64662.59</v>
      </c>
      <c r="R305">
        <v>0.14810000000000001</v>
      </c>
      <c r="S305">
        <v>0.18890000000000001</v>
      </c>
      <c r="T305">
        <v>0.66300000000000003</v>
      </c>
      <c r="U305">
        <v>17.670000000000002</v>
      </c>
      <c r="V305" s="1">
        <v>88851.97</v>
      </c>
      <c r="W305">
        <v>145.72999999999999</v>
      </c>
      <c r="X305" s="1">
        <v>146290.82999999999</v>
      </c>
      <c r="Y305">
        <v>0.6956</v>
      </c>
      <c r="Z305">
        <v>0.223</v>
      </c>
      <c r="AA305">
        <v>8.14E-2</v>
      </c>
      <c r="AB305">
        <v>0.3044</v>
      </c>
      <c r="AC305">
        <v>146.29</v>
      </c>
      <c r="AD305" s="1">
        <v>4497.2700000000004</v>
      </c>
      <c r="AE305">
        <v>469.4</v>
      </c>
      <c r="AF305" s="1">
        <v>127014.77</v>
      </c>
      <c r="AG305" t="s">
        <v>3</v>
      </c>
      <c r="AH305" s="1">
        <v>32784</v>
      </c>
      <c r="AI305" s="1">
        <v>50418.33</v>
      </c>
      <c r="AJ305">
        <v>49.44</v>
      </c>
      <c r="AK305">
        <v>27.73</v>
      </c>
      <c r="AL305">
        <v>34.51</v>
      </c>
      <c r="AM305">
        <v>4.03</v>
      </c>
      <c r="AN305" s="1">
        <v>1398.07</v>
      </c>
      <c r="AO305">
        <v>0.95430000000000004</v>
      </c>
      <c r="AP305" s="1">
        <v>1606.88</v>
      </c>
      <c r="AQ305" s="1">
        <v>1989.62</v>
      </c>
      <c r="AR305" s="1">
        <v>7589.26</v>
      </c>
      <c r="AS305">
        <v>775.91</v>
      </c>
      <c r="AT305">
        <v>381.06</v>
      </c>
      <c r="AU305" s="1">
        <v>12342.73</v>
      </c>
      <c r="AV305" s="1">
        <v>7102.76</v>
      </c>
      <c r="AW305">
        <v>0.49609999999999999</v>
      </c>
      <c r="AX305" s="1">
        <v>4735.4799999999996</v>
      </c>
      <c r="AY305">
        <v>0.33079999999999998</v>
      </c>
      <c r="AZ305" s="1">
        <v>1030.4000000000001</v>
      </c>
      <c r="BA305">
        <v>7.1999999999999995E-2</v>
      </c>
      <c r="BB305" s="1">
        <v>1448.6</v>
      </c>
      <c r="BC305">
        <v>0.1012</v>
      </c>
      <c r="BD305" s="1">
        <v>14317.24</v>
      </c>
      <c r="BE305" s="1">
        <v>5304.81</v>
      </c>
      <c r="BF305">
        <v>1.6926000000000001</v>
      </c>
      <c r="BG305">
        <v>0.5605</v>
      </c>
      <c r="BH305">
        <v>0.2472</v>
      </c>
      <c r="BI305">
        <v>0.1492</v>
      </c>
      <c r="BJ305">
        <v>2.8500000000000001E-2</v>
      </c>
      <c r="BK305">
        <v>1.4500000000000001E-2</v>
      </c>
    </row>
    <row r="306" spans="1:63" x14ac:dyDescent="0.25">
      <c r="A306" t="s">
        <v>307</v>
      </c>
      <c r="B306">
        <v>48272</v>
      </c>
      <c r="C306">
        <v>118.43</v>
      </c>
      <c r="D306">
        <v>8.98</v>
      </c>
      <c r="E306" s="1">
        <v>1063.21</v>
      </c>
      <c r="F306" s="1">
        <v>1023.11</v>
      </c>
      <c r="G306">
        <v>2E-3</v>
      </c>
      <c r="H306">
        <v>1.1999999999999999E-3</v>
      </c>
      <c r="I306">
        <v>6.3E-3</v>
      </c>
      <c r="J306">
        <v>6.9999999999999999E-4</v>
      </c>
      <c r="K306">
        <v>2.4500000000000001E-2</v>
      </c>
      <c r="L306">
        <v>0.93520000000000003</v>
      </c>
      <c r="M306">
        <v>3.0099999999999998E-2</v>
      </c>
      <c r="N306">
        <v>0.35639999999999999</v>
      </c>
      <c r="O306">
        <v>3.3999999999999998E-3</v>
      </c>
      <c r="P306">
        <v>0.15679999999999999</v>
      </c>
      <c r="Q306" s="1">
        <v>57587.69</v>
      </c>
      <c r="R306">
        <v>0.2213</v>
      </c>
      <c r="S306">
        <v>0.2117</v>
      </c>
      <c r="T306">
        <v>0.56699999999999995</v>
      </c>
      <c r="U306">
        <v>10.48</v>
      </c>
      <c r="V306" s="1">
        <v>68021.31</v>
      </c>
      <c r="W306">
        <v>97.15</v>
      </c>
      <c r="X306" s="1">
        <v>185399.99</v>
      </c>
      <c r="Y306">
        <v>0.8075</v>
      </c>
      <c r="Z306">
        <v>5.62E-2</v>
      </c>
      <c r="AA306">
        <v>0.1363</v>
      </c>
      <c r="AB306">
        <v>0.1925</v>
      </c>
      <c r="AC306">
        <v>185.4</v>
      </c>
      <c r="AD306" s="1">
        <v>4858.93</v>
      </c>
      <c r="AE306">
        <v>506.09</v>
      </c>
      <c r="AF306" s="1">
        <v>171838.84</v>
      </c>
      <c r="AG306" t="s">
        <v>3</v>
      </c>
      <c r="AH306" s="1">
        <v>37420</v>
      </c>
      <c r="AI306" s="1">
        <v>56584.66</v>
      </c>
      <c r="AJ306">
        <v>35.03</v>
      </c>
      <c r="AK306">
        <v>24.07</v>
      </c>
      <c r="AL306">
        <v>27.5</v>
      </c>
      <c r="AM306">
        <v>4.5199999999999996</v>
      </c>
      <c r="AN306" s="1">
        <v>1341.02</v>
      </c>
      <c r="AO306">
        <v>1.2047000000000001</v>
      </c>
      <c r="AP306" s="1">
        <v>1703.41</v>
      </c>
      <c r="AQ306" s="1">
        <v>2398.4</v>
      </c>
      <c r="AR306" s="1">
        <v>7306.61</v>
      </c>
      <c r="AS306">
        <v>709.76</v>
      </c>
      <c r="AT306">
        <v>413.98</v>
      </c>
      <c r="AU306" s="1">
        <v>12532.16</v>
      </c>
      <c r="AV306" s="1">
        <v>7357.64</v>
      </c>
      <c r="AW306">
        <v>0.4798</v>
      </c>
      <c r="AX306" s="1">
        <v>5113.3500000000004</v>
      </c>
      <c r="AY306">
        <v>0.33339999999999997</v>
      </c>
      <c r="AZ306" s="1">
        <v>1540.87</v>
      </c>
      <c r="BA306">
        <v>0.10050000000000001</v>
      </c>
      <c r="BB306" s="1">
        <v>1323.74</v>
      </c>
      <c r="BC306">
        <v>8.6300000000000002E-2</v>
      </c>
      <c r="BD306" s="1">
        <v>15335.6</v>
      </c>
      <c r="BE306" s="1">
        <v>6143.8</v>
      </c>
      <c r="BF306">
        <v>1.7876000000000001</v>
      </c>
      <c r="BG306">
        <v>0.53190000000000004</v>
      </c>
      <c r="BH306">
        <v>0.2387</v>
      </c>
      <c r="BI306">
        <v>0.1704</v>
      </c>
      <c r="BJ306">
        <v>3.6499999999999998E-2</v>
      </c>
      <c r="BK306">
        <v>2.2499999999999999E-2</v>
      </c>
    </row>
    <row r="307" spans="1:63" x14ac:dyDescent="0.25">
      <c r="A307" t="s">
        <v>308</v>
      </c>
      <c r="B307">
        <v>442</v>
      </c>
      <c r="C307">
        <v>125.71</v>
      </c>
      <c r="D307">
        <v>8.86</v>
      </c>
      <c r="E307" s="1">
        <v>1113.72</v>
      </c>
      <c r="F307" s="1">
        <v>1050.82</v>
      </c>
      <c r="G307">
        <v>1.2999999999999999E-3</v>
      </c>
      <c r="H307">
        <v>2.0000000000000001E-4</v>
      </c>
      <c r="I307">
        <v>6.6E-3</v>
      </c>
      <c r="J307">
        <v>6.9999999999999999E-4</v>
      </c>
      <c r="K307">
        <v>9.4999999999999998E-3</v>
      </c>
      <c r="L307">
        <v>0.95850000000000002</v>
      </c>
      <c r="M307">
        <v>2.3199999999999998E-2</v>
      </c>
      <c r="N307">
        <v>0.97060000000000002</v>
      </c>
      <c r="O307">
        <v>4.0000000000000002E-4</v>
      </c>
      <c r="P307">
        <v>0.17730000000000001</v>
      </c>
      <c r="Q307" s="1">
        <v>57682.84</v>
      </c>
      <c r="R307">
        <v>0.19259999999999999</v>
      </c>
      <c r="S307">
        <v>0.18010000000000001</v>
      </c>
      <c r="T307">
        <v>0.62719999999999998</v>
      </c>
      <c r="U307">
        <v>10.57</v>
      </c>
      <c r="V307" s="1">
        <v>80308.17</v>
      </c>
      <c r="W307">
        <v>100.68</v>
      </c>
      <c r="X307" s="1">
        <v>132899.13</v>
      </c>
      <c r="Y307">
        <v>0.63680000000000003</v>
      </c>
      <c r="Z307">
        <v>9.6600000000000005E-2</v>
      </c>
      <c r="AA307">
        <v>0.26650000000000001</v>
      </c>
      <c r="AB307">
        <v>0.36320000000000002</v>
      </c>
      <c r="AC307">
        <v>132.9</v>
      </c>
      <c r="AD307" s="1">
        <v>3065.09</v>
      </c>
      <c r="AE307">
        <v>300.70999999999998</v>
      </c>
      <c r="AF307" s="1">
        <v>116010.65</v>
      </c>
      <c r="AG307" t="s">
        <v>3</v>
      </c>
      <c r="AH307" s="1">
        <v>31775</v>
      </c>
      <c r="AI307" s="1">
        <v>47591.17</v>
      </c>
      <c r="AJ307">
        <v>27.09</v>
      </c>
      <c r="AK307">
        <v>21.89</v>
      </c>
      <c r="AL307">
        <v>23.61</v>
      </c>
      <c r="AM307">
        <v>3.69</v>
      </c>
      <c r="AN307">
        <v>0</v>
      </c>
      <c r="AO307">
        <v>0.80349999999999999</v>
      </c>
      <c r="AP307" s="1">
        <v>1930.49</v>
      </c>
      <c r="AQ307" s="1">
        <v>2964.15</v>
      </c>
      <c r="AR307" s="1">
        <v>8414.81</v>
      </c>
      <c r="AS307">
        <v>664.07</v>
      </c>
      <c r="AT307">
        <v>385.03</v>
      </c>
      <c r="AU307" s="1">
        <v>14358.56</v>
      </c>
      <c r="AV307" s="1">
        <v>11088.82</v>
      </c>
      <c r="AW307">
        <v>0.64370000000000005</v>
      </c>
      <c r="AX307" s="1">
        <v>2700.99</v>
      </c>
      <c r="AY307">
        <v>0.15679999999999999</v>
      </c>
      <c r="AZ307" s="1">
        <v>1423.34</v>
      </c>
      <c r="BA307">
        <v>8.2600000000000007E-2</v>
      </c>
      <c r="BB307" s="1">
        <v>2014.55</v>
      </c>
      <c r="BC307">
        <v>0.1169</v>
      </c>
      <c r="BD307" s="1">
        <v>17227.71</v>
      </c>
      <c r="BE307" s="1">
        <v>9543.36</v>
      </c>
      <c r="BF307">
        <v>4.1878000000000002</v>
      </c>
      <c r="BG307">
        <v>0.53939999999999999</v>
      </c>
      <c r="BH307">
        <v>0.2462</v>
      </c>
      <c r="BI307">
        <v>0.1507</v>
      </c>
      <c r="BJ307">
        <v>3.7400000000000003E-2</v>
      </c>
      <c r="BK307">
        <v>2.63E-2</v>
      </c>
    </row>
    <row r="308" spans="1:63" x14ac:dyDescent="0.25">
      <c r="A308" t="s">
        <v>309</v>
      </c>
      <c r="B308">
        <v>50005</v>
      </c>
      <c r="C308">
        <v>25.76</v>
      </c>
      <c r="D308">
        <v>55.05</v>
      </c>
      <c r="E308" s="1">
        <v>1418.23</v>
      </c>
      <c r="F308" s="1">
        <v>1421.22</v>
      </c>
      <c r="G308">
        <v>6.1999999999999998E-3</v>
      </c>
      <c r="H308">
        <v>1.6999999999999999E-3</v>
      </c>
      <c r="I308">
        <v>8.3000000000000001E-3</v>
      </c>
      <c r="J308">
        <v>8.0000000000000004E-4</v>
      </c>
      <c r="K308">
        <v>1.8700000000000001E-2</v>
      </c>
      <c r="L308">
        <v>0.93569999999999998</v>
      </c>
      <c r="M308">
        <v>2.86E-2</v>
      </c>
      <c r="N308">
        <v>0.28960000000000002</v>
      </c>
      <c r="O308">
        <v>4.4999999999999997E-3</v>
      </c>
      <c r="P308">
        <v>0.1401</v>
      </c>
      <c r="Q308" s="1">
        <v>60623.09</v>
      </c>
      <c r="R308">
        <v>0.17349999999999999</v>
      </c>
      <c r="S308">
        <v>0.1903</v>
      </c>
      <c r="T308">
        <v>0.63619999999999999</v>
      </c>
      <c r="U308">
        <v>11.24</v>
      </c>
      <c r="V308" s="1">
        <v>77652.58</v>
      </c>
      <c r="W308">
        <v>122.43</v>
      </c>
      <c r="X308" s="1">
        <v>179902.87</v>
      </c>
      <c r="Y308">
        <v>0.78649999999999998</v>
      </c>
      <c r="Z308">
        <v>0.12089999999999999</v>
      </c>
      <c r="AA308">
        <v>9.2499999999999999E-2</v>
      </c>
      <c r="AB308">
        <v>0.2135</v>
      </c>
      <c r="AC308">
        <v>179.9</v>
      </c>
      <c r="AD308" s="1">
        <v>5603.35</v>
      </c>
      <c r="AE308">
        <v>635.86</v>
      </c>
      <c r="AF308" s="1">
        <v>153528.31</v>
      </c>
      <c r="AG308" t="s">
        <v>3</v>
      </c>
      <c r="AH308" s="1">
        <v>38159</v>
      </c>
      <c r="AI308" s="1">
        <v>62527.68</v>
      </c>
      <c r="AJ308">
        <v>50.96</v>
      </c>
      <c r="AK308">
        <v>28.53</v>
      </c>
      <c r="AL308">
        <v>35.200000000000003</v>
      </c>
      <c r="AM308">
        <v>4.91</v>
      </c>
      <c r="AN308" s="1">
        <v>1384.79</v>
      </c>
      <c r="AO308">
        <v>0.91490000000000005</v>
      </c>
      <c r="AP308" s="1">
        <v>1462.2</v>
      </c>
      <c r="AQ308" s="1">
        <v>1940.4</v>
      </c>
      <c r="AR308" s="1">
        <v>6673.7</v>
      </c>
      <c r="AS308">
        <v>694.47</v>
      </c>
      <c r="AT308">
        <v>353.12</v>
      </c>
      <c r="AU308" s="1">
        <v>11123.89</v>
      </c>
      <c r="AV308" s="1">
        <v>5410.78</v>
      </c>
      <c r="AW308">
        <v>0.41980000000000001</v>
      </c>
      <c r="AX308" s="1">
        <v>5032.9399999999996</v>
      </c>
      <c r="AY308">
        <v>0.39050000000000001</v>
      </c>
      <c r="AZ308" s="1">
        <v>1346.45</v>
      </c>
      <c r="BA308">
        <v>0.1045</v>
      </c>
      <c r="BB308" s="1">
        <v>1098.3499999999999</v>
      </c>
      <c r="BC308">
        <v>8.5199999999999998E-2</v>
      </c>
      <c r="BD308" s="1">
        <v>12888.52</v>
      </c>
      <c r="BE308" s="1">
        <v>4615.4399999999996</v>
      </c>
      <c r="BF308">
        <v>0.99590000000000001</v>
      </c>
      <c r="BG308">
        <v>0.57040000000000002</v>
      </c>
      <c r="BH308">
        <v>0.24010000000000001</v>
      </c>
      <c r="BI308">
        <v>0.1409</v>
      </c>
      <c r="BJ308">
        <v>2.9899999999999999E-2</v>
      </c>
      <c r="BK308">
        <v>1.8599999999999998E-2</v>
      </c>
    </row>
    <row r="309" spans="1:63" x14ac:dyDescent="0.25">
      <c r="A309" t="s">
        <v>310</v>
      </c>
      <c r="B309">
        <v>44297</v>
      </c>
      <c r="C309">
        <v>14.62</v>
      </c>
      <c r="D309">
        <v>314.19</v>
      </c>
      <c r="E309" s="1">
        <v>4593.13</v>
      </c>
      <c r="F309" s="1">
        <v>3545.88</v>
      </c>
      <c r="G309">
        <v>3.0999999999999999E-3</v>
      </c>
      <c r="H309">
        <v>6.9999999999999999E-4</v>
      </c>
      <c r="I309">
        <v>0.3201</v>
      </c>
      <c r="J309">
        <v>1.2999999999999999E-3</v>
      </c>
      <c r="K309">
        <v>0.1361</v>
      </c>
      <c r="L309">
        <v>0.41210000000000002</v>
      </c>
      <c r="M309">
        <v>0.12659999999999999</v>
      </c>
      <c r="N309">
        <v>0.99860000000000004</v>
      </c>
      <c r="O309">
        <v>4.3999999999999997E-2</v>
      </c>
      <c r="P309">
        <v>0.188</v>
      </c>
      <c r="Q309" s="1">
        <v>62098.19</v>
      </c>
      <c r="R309">
        <v>0.2893</v>
      </c>
      <c r="S309">
        <v>0.1898</v>
      </c>
      <c r="T309">
        <v>0.52090000000000003</v>
      </c>
      <c r="U309">
        <v>37.950000000000003</v>
      </c>
      <c r="V309" s="1">
        <v>85564.62</v>
      </c>
      <c r="W309">
        <v>119.25</v>
      </c>
      <c r="X309" s="1">
        <v>81681.25</v>
      </c>
      <c r="Y309">
        <v>0.6482</v>
      </c>
      <c r="Z309">
        <v>0.26529999999999998</v>
      </c>
      <c r="AA309">
        <v>8.6499999999999994E-2</v>
      </c>
      <c r="AB309">
        <v>0.3518</v>
      </c>
      <c r="AC309">
        <v>81.680000000000007</v>
      </c>
      <c r="AD309" s="1">
        <v>3286.93</v>
      </c>
      <c r="AE309">
        <v>397.78</v>
      </c>
      <c r="AF309" s="1">
        <v>69010.37</v>
      </c>
      <c r="AG309" t="s">
        <v>3</v>
      </c>
      <c r="AH309" s="1">
        <v>26720</v>
      </c>
      <c r="AI309" s="1">
        <v>38297.72</v>
      </c>
      <c r="AJ309">
        <v>57.07</v>
      </c>
      <c r="AK309">
        <v>37.1</v>
      </c>
      <c r="AL309">
        <v>43.38</v>
      </c>
      <c r="AM309">
        <v>4.76</v>
      </c>
      <c r="AN309">
        <v>1.78</v>
      </c>
      <c r="AO309">
        <v>1.0907</v>
      </c>
      <c r="AP309" s="1">
        <v>2031.62</v>
      </c>
      <c r="AQ309" s="1">
        <v>2748.88</v>
      </c>
      <c r="AR309" s="1">
        <v>8294.34</v>
      </c>
      <c r="AS309" s="1">
        <v>1041.02</v>
      </c>
      <c r="AT309">
        <v>630.76</v>
      </c>
      <c r="AU309" s="1">
        <v>14746.61</v>
      </c>
      <c r="AV309" s="1">
        <v>11822.63</v>
      </c>
      <c r="AW309">
        <v>0.61899999999999999</v>
      </c>
      <c r="AX309" s="1">
        <v>3706.31</v>
      </c>
      <c r="AY309">
        <v>0.19400000000000001</v>
      </c>
      <c r="AZ309">
        <v>910.34</v>
      </c>
      <c r="BA309">
        <v>4.7699999999999999E-2</v>
      </c>
      <c r="BB309" s="1">
        <v>2661.37</v>
      </c>
      <c r="BC309">
        <v>0.13930000000000001</v>
      </c>
      <c r="BD309" s="1">
        <v>19100.650000000001</v>
      </c>
      <c r="BE309" s="1">
        <v>6661.61</v>
      </c>
      <c r="BF309">
        <v>3.9851000000000001</v>
      </c>
      <c r="BG309">
        <v>0.57189999999999996</v>
      </c>
      <c r="BH309">
        <v>0.22389999999999999</v>
      </c>
      <c r="BI309">
        <v>0.1633</v>
      </c>
      <c r="BJ309">
        <v>2.7799999999999998E-2</v>
      </c>
      <c r="BK309">
        <v>1.3100000000000001E-2</v>
      </c>
    </row>
    <row r="310" spans="1:63" x14ac:dyDescent="0.25">
      <c r="A310" t="s">
        <v>311</v>
      </c>
      <c r="B310">
        <v>44305</v>
      </c>
      <c r="C310">
        <v>13.43</v>
      </c>
      <c r="D310">
        <v>377.32</v>
      </c>
      <c r="E310" s="1">
        <v>5066.82</v>
      </c>
      <c r="F310" s="1">
        <v>3775.12</v>
      </c>
      <c r="G310">
        <v>2.7000000000000001E-3</v>
      </c>
      <c r="H310">
        <v>8.0000000000000004E-4</v>
      </c>
      <c r="I310">
        <v>0.45340000000000003</v>
      </c>
      <c r="J310">
        <v>1.6000000000000001E-3</v>
      </c>
      <c r="K310">
        <v>0.12330000000000001</v>
      </c>
      <c r="L310">
        <v>0.3019</v>
      </c>
      <c r="M310">
        <v>0.1163</v>
      </c>
      <c r="N310">
        <v>0.99380000000000002</v>
      </c>
      <c r="O310">
        <v>4.3099999999999999E-2</v>
      </c>
      <c r="P310">
        <v>0.19</v>
      </c>
      <c r="Q310" s="1">
        <v>64022.42</v>
      </c>
      <c r="R310">
        <v>0.28270000000000001</v>
      </c>
      <c r="S310">
        <v>0.21279999999999999</v>
      </c>
      <c r="T310">
        <v>0.50449999999999995</v>
      </c>
      <c r="U310">
        <v>40</v>
      </c>
      <c r="V310" s="1">
        <v>88018.7</v>
      </c>
      <c r="W310">
        <v>125.28</v>
      </c>
      <c r="X310" s="1">
        <v>78727.55</v>
      </c>
      <c r="Y310">
        <v>0.63149999999999995</v>
      </c>
      <c r="Z310">
        <v>0.28439999999999999</v>
      </c>
      <c r="AA310">
        <v>8.4099999999999994E-2</v>
      </c>
      <c r="AB310">
        <v>0.36849999999999999</v>
      </c>
      <c r="AC310">
        <v>78.73</v>
      </c>
      <c r="AD310" s="1">
        <v>3721.04</v>
      </c>
      <c r="AE310">
        <v>429.73</v>
      </c>
      <c r="AF310" s="1">
        <v>67958.89</v>
      </c>
      <c r="AG310" t="s">
        <v>3</v>
      </c>
      <c r="AH310" s="1">
        <v>26833</v>
      </c>
      <c r="AI310" s="1">
        <v>37371.120000000003</v>
      </c>
      <c r="AJ310">
        <v>64.37</v>
      </c>
      <c r="AK310">
        <v>43.23</v>
      </c>
      <c r="AL310">
        <v>50.03</v>
      </c>
      <c r="AM310">
        <v>4.7699999999999996</v>
      </c>
      <c r="AN310">
        <v>1.78</v>
      </c>
      <c r="AO310">
        <v>1.1846000000000001</v>
      </c>
      <c r="AP310" s="1">
        <v>2247.33</v>
      </c>
      <c r="AQ310" s="1">
        <v>2791.02</v>
      </c>
      <c r="AR310" s="1">
        <v>8528.77</v>
      </c>
      <c r="AS310" s="1">
        <v>1110.26</v>
      </c>
      <c r="AT310">
        <v>644.57000000000005</v>
      </c>
      <c r="AU310" s="1">
        <v>15321.94</v>
      </c>
      <c r="AV310" s="1">
        <v>11978.3</v>
      </c>
      <c r="AW310">
        <v>0.6018</v>
      </c>
      <c r="AX310" s="1">
        <v>4441.6499999999996</v>
      </c>
      <c r="AY310">
        <v>0.22320000000000001</v>
      </c>
      <c r="AZ310">
        <v>879.46</v>
      </c>
      <c r="BA310">
        <v>4.4200000000000003E-2</v>
      </c>
      <c r="BB310" s="1">
        <v>2604.66</v>
      </c>
      <c r="BC310">
        <v>0.13089999999999999</v>
      </c>
      <c r="BD310" s="1">
        <v>19904.07</v>
      </c>
      <c r="BE310" s="1">
        <v>6462.65</v>
      </c>
      <c r="BF310">
        <v>4.0006000000000004</v>
      </c>
      <c r="BG310">
        <v>0.56540000000000001</v>
      </c>
      <c r="BH310">
        <v>0.22120000000000001</v>
      </c>
      <c r="BI310">
        <v>0.17080000000000001</v>
      </c>
      <c r="BJ310">
        <v>2.9000000000000001E-2</v>
      </c>
      <c r="BK310">
        <v>1.3599999999999999E-2</v>
      </c>
    </row>
    <row r="311" spans="1:63" x14ac:dyDescent="0.25">
      <c r="A311" t="s">
        <v>312</v>
      </c>
      <c r="B311">
        <v>45831</v>
      </c>
      <c r="C311">
        <v>101.14</v>
      </c>
      <c r="D311">
        <v>8.73</v>
      </c>
      <c r="E311">
        <v>883.47</v>
      </c>
      <c r="F311">
        <v>886.78</v>
      </c>
      <c r="G311">
        <v>1.1000000000000001E-3</v>
      </c>
      <c r="H311">
        <v>1E-4</v>
      </c>
      <c r="I311">
        <v>4.0000000000000001E-3</v>
      </c>
      <c r="J311">
        <v>8.9999999999999998E-4</v>
      </c>
      <c r="K311">
        <v>1.0500000000000001E-2</v>
      </c>
      <c r="L311">
        <v>0.96599999999999997</v>
      </c>
      <c r="M311">
        <v>1.7399999999999999E-2</v>
      </c>
      <c r="N311">
        <v>0.38030000000000003</v>
      </c>
      <c r="O311">
        <v>5.0000000000000001E-4</v>
      </c>
      <c r="P311">
        <v>0.15559999999999999</v>
      </c>
      <c r="Q311" s="1">
        <v>57027.09</v>
      </c>
      <c r="R311">
        <v>0.22889999999999999</v>
      </c>
      <c r="S311">
        <v>0.1799</v>
      </c>
      <c r="T311">
        <v>0.59119999999999995</v>
      </c>
      <c r="U311">
        <v>9.67</v>
      </c>
      <c r="V311" s="1">
        <v>72374.48</v>
      </c>
      <c r="W311">
        <v>87.8</v>
      </c>
      <c r="X311" s="1">
        <v>239781.39</v>
      </c>
      <c r="Y311">
        <v>0.54720000000000002</v>
      </c>
      <c r="Z311">
        <v>0.10780000000000001</v>
      </c>
      <c r="AA311">
        <v>0.34499999999999997</v>
      </c>
      <c r="AB311">
        <v>0.45279999999999998</v>
      </c>
      <c r="AC311">
        <v>239.78</v>
      </c>
      <c r="AD311" s="1">
        <v>6882.03</v>
      </c>
      <c r="AE311">
        <v>435.95</v>
      </c>
      <c r="AF311" s="1">
        <v>189105.23</v>
      </c>
      <c r="AG311" t="s">
        <v>3</v>
      </c>
      <c r="AH311" s="1">
        <v>35590</v>
      </c>
      <c r="AI311" s="1">
        <v>57004.7</v>
      </c>
      <c r="AJ311">
        <v>34.1</v>
      </c>
      <c r="AK311">
        <v>23.2</v>
      </c>
      <c r="AL311">
        <v>25.88</v>
      </c>
      <c r="AM311">
        <v>4.43</v>
      </c>
      <c r="AN311" s="1">
        <v>1831.26</v>
      </c>
      <c r="AO311">
        <v>1.0895999999999999</v>
      </c>
      <c r="AP311" s="1">
        <v>1833.43</v>
      </c>
      <c r="AQ311" s="1">
        <v>2686.93</v>
      </c>
      <c r="AR311" s="1">
        <v>7525.94</v>
      </c>
      <c r="AS311">
        <v>745.48</v>
      </c>
      <c r="AT311">
        <v>434.73</v>
      </c>
      <c r="AU311" s="1">
        <v>13226.52</v>
      </c>
      <c r="AV311" s="1">
        <v>7588.44</v>
      </c>
      <c r="AW311">
        <v>0.4466</v>
      </c>
      <c r="AX311" s="1">
        <v>6203.81</v>
      </c>
      <c r="AY311">
        <v>0.36509999999999998</v>
      </c>
      <c r="AZ311" s="1">
        <v>1728.63</v>
      </c>
      <c r="BA311">
        <v>0.1017</v>
      </c>
      <c r="BB311" s="1">
        <v>1468.96</v>
      </c>
      <c r="BC311">
        <v>8.6499999999999994E-2</v>
      </c>
      <c r="BD311" s="1">
        <v>16989.84</v>
      </c>
      <c r="BE311" s="1">
        <v>6878.41</v>
      </c>
      <c r="BF311">
        <v>2.0268999999999999</v>
      </c>
      <c r="BG311">
        <v>0.53280000000000005</v>
      </c>
      <c r="BH311">
        <v>0.2477</v>
      </c>
      <c r="BI311">
        <v>0.14990000000000001</v>
      </c>
      <c r="BJ311">
        <v>3.6999999999999998E-2</v>
      </c>
      <c r="BK311">
        <v>3.2599999999999997E-2</v>
      </c>
    </row>
    <row r="312" spans="1:63" x14ac:dyDescent="0.25">
      <c r="A312" t="s">
        <v>313</v>
      </c>
      <c r="B312">
        <v>50211</v>
      </c>
      <c r="C312">
        <v>76.67</v>
      </c>
      <c r="D312">
        <v>9.83</v>
      </c>
      <c r="E312">
        <v>753.42</v>
      </c>
      <c r="F312">
        <v>742.04</v>
      </c>
      <c r="G312">
        <v>1.1999999999999999E-3</v>
      </c>
      <c r="H312">
        <v>2.9999999999999997E-4</v>
      </c>
      <c r="I312">
        <v>4.3E-3</v>
      </c>
      <c r="J312">
        <v>1E-3</v>
      </c>
      <c r="K312">
        <v>1.3899999999999999E-2</v>
      </c>
      <c r="L312">
        <v>0.95930000000000004</v>
      </c>
      <c r="M312">
        <v>2.01E-2</v>
      </c>
      <c r="N312">
        <v>0.38629999999999998</v>
      </c>
      <c r="O312">
        <v>1.2999999999999999E-3</v>
      </c>
      <c r="P312">
        <v>0.14949999999999999</v>
      </c>
      <c r="Q312" s="1">
        <v>57163.18</v>
      </c>
      <c r="R312">
        <v>0.2394</v>
      </c>
      <c r="S312">
        <v>0.1971</v>
      </c>
      <c r="T312">
        <v>0.5635</v>
      </c>
      <c r="U312">
        <v>8.24</v>
      </c>
      <c r="V312" s="1">
        <v>69207.399999999994</v>
      </c>
      <c r="W312">
        <v>87.71</v>
      </c>
      <c r="X312" s="1">
        <v>248896.45</v>
      </c>
      <c r="Y312">
        <v>0.56430000000000002</v>
      </c>
      <c r="Z312">
        <v>5.8200000000000002E-2</v>
      </c>
      <c r="AA312">
        <v>0.3775</v>
      </c>
      <c r="AB312">
        <v>0.43569999999999998</v>
      </c>
      <c r="AC312">
        <v>248.9</v>
      </c>
      <c r="AD312" s="1">
        <v>7906.27</v>
      </c>
      <c r="AE312">
        <v>543.03</v>
      </c>
      <c r="AF312" s="1">
        <v>191326.89</v>
      </c>
      <c r="AG312" t="s">
        <v>3</v>
      </c>
      <c r="AH312" s="1">
        <v>34868</v>
      </c>
      <c r="AI312" s="1">
        <v>54267.78</v>
      </c>
      <c r="AJ312">
        <v>38.58</v>
      </c>
      <c r="AK312">
        <v>25.62</v>
      </c>
      <c r="AL312">
        <v>28.24</v>
      </c>
      <c r="AM312">
        <v>4.2699999999999996</v>
      </c>
      <c r="AN312" s="1">
        <v>1822.26</v>
      </c>
      <c r="AO312">
        <v>1.2684</v>
      </c>
      <c r="AP312" s="1">
        <v>2048.3000000000002</v>
      </c>
      <c r="AQ312" s="1">
        <v>2576.4499999999998</v>
      </c>
      <c r="AR312" s="1">
        <v>7704.85</v>
      </c>
      <c r="AS312">
        <v>766.97</v>
      </c>
      <c r="AT312">
        <v>427.09</v>
      </c>
      <c r="AU312" s="1">
        <v>13523.66</v>
      </c>
      <c r="AV312" s="1">
        <v>7541.51</v>
      </c>
      <c r="AW312">
        <v>0.42599999999999999</v>
      </c>
      <c r="AX312" s="1">
        <v>7074.36</v>
      </c>
      <c r="AY312">
        <v>0.39960000000000001</v>
      </c>
      <c r="AZ312" s="1">
        <v>1701.2</v>
      </c>
      <c r="BA312">
        <v>9.6100000000000005E-2</v>
      </c>
      <c r="BB312" s="1">
        <v>1385.05</v>
      </c>
      <c r="BC312">
        <v>7.8200000000000006E-2</v>
      </c>
      <c r="BD312" s="1">
        <v>17702.12</v>
      </c>
      <c r="BE312" s="1">
        <v>6555.75</v>
      </c>
      <c r="BF312">
        <v>1.8984000000000001</v>
      </c>
      <c r="BG312">
        <v>0.54110000000000003</v>
      </c>
      <c r="BH312">
        <v>0.2437</v>
      </c>
      <c r="BI312">
        <v>0.1547</v>
      </c>
      <c r="BJ312">
        <v>3.5999999999999997E-2</v>
      </c>
      <c r="BK312">
        <v>2.4500000000000001E-2</v>
      </c>
    </row>
    <row r="313" spans="1:63" x14ac:dyDescent="0.25">
      <c r="A313" t="s">
        <v>314</v>
      </c>
      <c r="B313">
        <v>46805</v>
      </c>
      <c r="C313">
        <v>78.430000000000007</v>
      </c>
      <c r="D313">
        <v>15.45</v>
      </c>
      <c r="E313" s="1">
        <v>1211.8900000000001</v>
      </c>
      <c r="F313" s="1">
        <v>1166.3699999999999</v>
      </c>
      <c r="G313">
        <v>3.0999999999999999E-3</v>
      </c>
      <c r="H313">
        <v>5.0000000000000001E-4</v>
      </c>
      <c r="I313">
        <v>7.7999999999999996E-3</v>
      </c>
      <c r="J313">
        <v>1.1999999999999999E-3</v>
      </c>
      <c r="K313">
        <v>3.7699999999999997E-2</v>
      </c>
      <c r="L313">
        <v>0.9204</v>
      </c>
      <c r="M313">
        <v>2.92E-2</v>
      </c>
      <c r="N313">
        <v>0.29430000000000001</v>
      </c>
      <c r="O313">
        <v>4.4000000000000003E-3</v>
      </c>
      <c r="P313">
        <v>0.14130000000000001</v>
      </c>
      <c r="Q313" s="1">
        <v>60023.06</v>
      </c>
      <c r="R313">
        <v>0.17319999999999999</v>
      </c>
      <c r="S313">
        <v>0.21</v>
      </c>
      <c r="T313">
        <v>0.61680000000000001</v>
      </c>
      <c r="U313">
        <v>10.67</v>
      </c>
      <c r="V313" s="1">
        <v>74066.539999999994</v>
      </c>
      <c r="W313">
        <v>108.26</v>
      </c>
      <c r="X313" s="1">
        <v>218745.97</v>
      </c>
      <c r="Y313">
        <v>0.71879999999999999</v>
      </c>
      <c r="Z313">
        <v>9.7699999999999995E-2</v>
      </c>
      <c r="AA313">
        <v>0.1835</v>
      </c>
      <c r="AB313">
        <v>0.28120000000000001</v>
      </c>
      <c r="AC313">
        <v>218.75</v>
      </c>
      <c r="AD313" s="1">
        <v>6851.07</v>
      </c>
      <c r="AE313">
        <v>595.05999999999995</v>
      </c>
      <c r="AF313" s="1">
        <v>183526.85</v>
      </c>
      <c r="AG313" t="s">
        <v>3</v>
      </c>
      <c r="AH313" s="1">
        <v>35787</v>
      </c>
      <c r="AI313" s="1">
        <v>58211.360000000001</v>
      </c>
      <c r="AJ313">
        <v>45</v>
      </c>
      <c r="AK313">
        <v>26.22</v>
      </c>
      <c r="AL313">
        <v>30.51</v>
      </c>
      <c r="AM313">
        <v>4.2300000000000004</v>
      </c>
      <c r="AN313" s="1">
        <v>1407.17</v>
      </c>
      <c r="AO313">
        <v>1.1584000000000001</v>
      </c>
      <c r="AP313" s="1">
        <v>1680.61</v>
      </c>
      <c r="AQ313" s="1">
        <v>2225.33</v>
      </c>
      <c r="AR313" s="1">
        <v>7155.89</v>
      </c>
      <c r="AS313">
        <v>745.92</v>
      </c>
      <c r="AT313">
        <v>443.95</v>
      </c>
      <c r="AU313" s="1">
        <v>12251.7</v>
      </c>
      <c r="AV313" s="1">
        <v>6103.66</v>
      </c>
      <c r="AW313">
        <v>0.40860000000000002</v>
      </c>
      <c r="AX313" s="1">
        <v>6150.15</v>
      </c>
      <c r="AY313">
        <v>0.4118</v>
      </c>
      <c r="AZ313" s="1">
        <v>1513.38</v>
      </c>
      <c r="BA313">
        <v>0.1013</v>
      </c>
      <c r="BB313" s="1">
        <v>1169.3399999999999</v>
      </c>
      <c r="BC313">
        <v>7.8299999999999995E-2</v>
      </c>
      <c r="BD313" s="1">
        <v>14936.53</v>
      </c>
      <c r="BE313" s="1">
        <v>4918.8100000000004</v>
      </c>
      <c r="BF313">
        <v>1.2343999999999999</v>
      </c>
      <c r="BG313">
        <v>0.55189999999999995</v>
      </c>
      <c r="BH313">
        <v>0.23599999999999999</v>
      </c>
      <c r="BI313">
        <v>0.15909999999999999</v>
      </c>
      <c r="BJ313">
        <v>3.4099999999999998E-2</v>
      </c>
      <c r="BK313">
        <v>1.89E-2</v>
      </c>
    </row>
    <row r="314" spans="1:63" x14ac:dyDescent="0.25">
      <c r="A314" t="s">
        <v>315</v>
      </c>
      <c r="B314">
        <v>44313</v>
      </c>
      <c r="C314">
        <v>15.52</v>
      </c>
      <c r="D314">
        <v>194.13</v>
      </c>
      <c r="E314" s="1">
        <v>3013.66</v>
      </c>
      <c r="F314" s="1">
        <v>2954.17</v>
      </c>
      <c r="G314">
        <v>3.8100000000000002E-2</v>
      </c>
      <c r="H314">
        <v>5.0000000000000001E-4</v>
      </c>
      <c r="I314">
        <v>2.5499999999999998E-2</v>
      </c>
      <c r="J314">
        <v>5.9999999999999995E-4</v>
      </c>
      <c r="K314">
        <v>4.4400000000000002E-2</v>
      </c>
      <c r="L314">
        <v>0.84570000000000001</v>
      </c>
      <c r="M314">
        <v>4.5199999999999997E-2</v>
      </c>
      <c r="N314">
        <v>9.4700000000000006E-2</v>
      </c>
      <c r="O314">
        <v>1.7299999999999999E-2</v>
      </c>
      <c r="P314">
        <v>0.1114</v>
      </c>
      <c r="Q314" s="1">
        <v>78455.31</v>
      </c>
      <c r="R314">
        <v>0.13719999999999999</v>
      </c>
      <c r="S314">
        <v>0.1699</v>
      </c>
      <c r="T314">
        <v>0.69289999999999996</v>
      </c>
      <c r="U314">
        <v>20.329999999999998</v>
      </c>
      <c r="V314" s="1">
        <v>97322.94</v>
      </c>
      <c r="W314">
        <v>146.53</v>
      </c>
      <c r="X314" s="1">
        <v>273804.96999999997</v>
      </c>
      <c r="Y314">
        <v>0.82820000000000005</v>
      </c>
      <c r="Z314">
        <v>0.1449</v>
      </c>
      <c r="AA314">
        <v>2.69E-2</v>
      </c>
      <c r="AB314">
        <v>0.17180000000000001</v>
      </c>
      <c r="AC314">
        <v>273.8</v>
      </c>
      <c r="AD314" s="1">
        <v>11086.06</v>
      </c>
      <c r="AE314" s="1">
        <v>1118.24</v>
      </c>
      <c r="AF314" s="1">
        <v>276990.15000000002</v>
      </c>
      <c r="AG314" t="s">
        <v>3</v>
      </c>
      <c r="AH314" s="1">
        <v>56990</v>
      </c>
      <c r="AI314" s="1">
        <v>127198.46</v>
      </c>
      <c r="AJ314">
        <v>85.06</v>
      </c>
      <c r="AK314">
        <v>39.96</v>
      </c>
      <c r="AL314">
        <v>51.09</v>
      </c>
      <c r="AM314">
        <v>5.01</v>
      </c>
      <c r="AN314" s="1">
        <v>2407.29</v>
      </c>
      <c r="AO314">
        <v>0.66849999999999998</v>
      </c>
      <c r="AP314" s="1">
        <v>1719.9</v>
      </c>
      <c r="AQ314" s="1">
        <v>2027.54</v>
      </c>
      <c r="AR314" s="1">
        <v>8490.25</v>
      </c>
      <c r="AS314">
        <v>927.46</v>
      </c>
      <c r="AT314">
        <v>473.87</v>
      </c>
      <c r="AU314" s="1">
        <v>13639</v>
      </c>
      <c r="AV314" s="1">
        <v>3056.5</v>
      </c>
      <c r="AW314">
        <v>0.20430000000000001</v>
      </c>
      <c r="AX314" s="1">
        <v>10156</v>
      </c>
      <c r="AY314">
        <v>0.67889999999999995</v>
      </c>
      <c r="AZ314" s="1">
        <v>1038.82</v>
      </c>
      <c r="BA314">
        <v>6.9400000000000003E-2</v>
      </c>
      <c r="BB314">
        <v>708.07</v>
      </c>
      <c r="BC314">
        <v>4.7300000000000002E-2</v>
      </c>
      <c r="BD314" s="1">
        <v>14959.39</v>
      </c>
      <c r="BE314" s="1">
        <v>1625.32</v>
      </c>
      <c r="BF314">
        <v>0.1414</v>
      </c>
      <c r="BG314">
        <v>0.59809999999999997</v>
      </c>
      <c r="BH314">
        <v>0.22489999999999999</v>
      </c>
      <c r="BI314">
        <v>0.13</v>
      </c>
      <c r="BJ314">
        <v>3.15E-2</v>
      </c>
      <c r="BK314">
        <v>1.5599999999999999E-2</v>
      </c>
    </row>
    <row r="315" spans="1:63" x14ac:dyDescent="0.25">
      <c r="A315" t="s">
        <v>316</v>
      </c>
      <c r="B315">
        <v>44321</v>
      </c>
      <c r="C315">
        <v>60.29</v>
      </c>
      <c r="D315">
        <v>37.42</v>
      </c>
      <c r="E315" s="1">
        <v>2255.88</v>
      </c>
      <c r="F315" s="1">
        <v>2081.67</v>
      </c>
      <c r="G315">
        <v>6.7999999999999996E-3</v>
      </c>
      <c r="H315">
        <v>8.0000000000000004E-4</v>
      </c>
      <c r="I315">
        <v>1.78E-2</v>
      </c>
      <c r="J315">
        <v>8.9999999999999998E-4</v>
      </c>
      <c r="K315">
        <v>3.1899999999999998E-2</v>
      </c>
      <c r="L315">
        <v>0.89810000000000001</v>
      </c>
      <c r="M315">
        <v>4.36E-2</v>
      </c>
      <c r="N315">
        <v>0.46679999999999999</v>
      </c>
      <c r="O315">
        <v>5.0000000000000001E-3</v>
      </c>
      <c r="P315">
        <v>0.15429999999999999</v>
      </c>
      <c r="Q315" s="1">
        <v>61847.1</v>
      </c>
      <c r="R315">
        <v>0.1615</v>
      </c>
      <c r="S315">
        <v>0.2044</v>
      </c>
      <c r="T315">
        <v>0.6341</v>
      </c>
      <c r="U315">
        <v>16</v>
      </c>
      <c r="V315" s="1">
        <v>80666.03</v>
      </c>
      <c r="W315">
        <v>135.77000000000001</v>
      </c>
      <c r="X315" s="1">
        <v>172184.48</v>
      </c>
      <c r="Y315">
        <v>0.69520000000000004</v>
      </c>
      <c r="Z315">
        <v>0.20380000000000001</v>
      </c>
      <c r="AA315">
        <v>0.1009</v>
      </c>
      <c r="AB315">
        <v>0.30480000000000002</v>
      </c>
      <c r="AC315">
        <v>172.18</v>
      </c>
      <c r="AD315" s="1">
        <v>5532.82</v>
      </c>
      <c r="AE315">
        <v>557.64</v>
      </c>
      <c r="AF315" s="1">
        <v>151156.98000000001</v>
      </c>
      <c r="AG315" t="s">
        <v>3</v>
      </c>
      <c r="AH315" s="1">
        <v>33031</v>
      </c>
      <c r="AI315" s="1">
        <v>54101.93</v>
      </c>
      <c r="AJ315">
        <v>48.72</v>
      </c>
      <c r="AK315">
        <v>28.33</v>
      </c>
      <c r="AL315">
        <v>36.049999999999997</v>
      </c>
      <c r="AM315">
        <v>3.95</v>
      </c>
      <c r="AN315" s="1">
        <v>1379.14</v>
      </c>
      <c r="AO315">
        <v>1.0207999999999999</v>
      </c>
      <c r="AP315" s="1">
        <v>1591.85</v>
      </c>
      <c r="AQ315" s="1">
        <v>2012.66</v>
      </c>
      <c r="AR315" s="1">
        <v>7078.57</v>
      </c>
      <c r="AS315">
        <v>740.38</v>
      </c>
      <c r="AT315">
        <v>468.18</v>
      </c>
      <c r="AU315" s="1">
        <v>11891.64</v>
      </c>
      <c r="AV315" s="1">
        <v>6171.87</v>
      </c>
      <c r="AW315">
        <v>0.4365</v>
      </c>
      <c r="AX315" s="1">
        <v>5464.08</v>
      </c>
      <c r="AY315">
        <v>0.38640000000000002</v>
      </c>
      <c r="AZ315" s="1">
        <v>1105.51</v>
      </c>
      <c r="BA315">
        <v>7.8200000000000006E-2</v>
      </c>
      <c r="BB315" s="1">
        <v>1399.33</v>
      </c>
      <c r="BC315">
        <v>9.9000000000000005E-2</v>
      </c>
      <c r="BD315" s="1">
        <v>14140.78</v>
      </c>
      <c r="BE315" s="1">
        <v>4446.5600000000004</v>
      </c>
      <c r="BF315">
        <v>1.1989000000000001</v>
      </c>
      <c r="BG315">
        <v>0.55400000000000005</v>
      </c>
      <c r="BH315">
        <v>0.2384</v>
      </c>
      <c r="BI315">
        <v>0.15840000000000001</v>
      </c>
      <c r="BJ315">
        <v>2.7900000000000001E-2</v>
      </c>
      <c r="BK315">
        <v>2.1299999999999999E-2</v>
      </c>
    </row>
    <row r="316" spans="1:63" x14ac:dyDescent="0.25">
      <c r="A316" t="s">
        <v>317</v>
      </c>
      <c r="B316">
        <v>44339</v>
      </c>
      <c r="C316">
        <v>13.24</v>
      </c>
      <c r="D316">
        <v>342.9</v>
      </c>
      <c r="E316" s="1">
        <v>4539.3900000000003</v>
      </c>
      <c r="F316" s="1">
        <v>3645.7</v>
      </c>
      <c r="G316">
        <v>3.0999999999999999E-3</v>
      </c>
      <c r="H316">
        <v>8.0000000000000004E-4</v>
      </c>
      <c r="I316">
        <v>0.22889999999999999</v>
      </c>
      <c r="J316">
        <v>1.5E-3</v>
      </c>
      <c r="K316">
        <v>0.1183</v>
      </c>
      <c r="L316">
        <v>0.51090000000000002</v>
      </c>
      <c r="M316">
        <v>0.13650000000000001</v>
      </c>
      <c r="N316">
        <v>0.97860000000000003</v>
      </c>
      <c r="O316">
        <v>3.9199999999999999E-2</v>
      </c>
      <c r="P316">
        <v>0.18779999999999999</v>
      </c>
      <c r="Q316" s="1">
        <v>63196.82</v>
      </c>
      <c r="R316">
        <v>0.23760000000000001</v>
      </c>
      <c r="S316">
        <v>0.19159999999999999</v>
      </c>
      <c r="T316">
        <v>0.57079999999999997</v>
      </c>
      <c r="U316">
        <v>35.71</v>
      </c>
      <c r="V316" s="1">
        <v>85495.08</v>
      </c>
      <c r="W316">
        <v>125.34</v>
      </c>
      <c r="X316" s="1">
        <v>85208.53</v>
      </c>
      <c r="Y316">
        <v>0.64929999999999999</v>
      </c>
      <c r="Z316">
        <v>0.26469999999999999</v>
      </c>
      <c r="AA316">
        <v>8.5999999999999993E-2</v>
      </c>
      <c r="AB316">
        <v>0.35070000000000001</v>
      </c>
      <c r="AC316">
        <v>85.21</v>
      </c>
      <c r="AD316" s="1">
        <v>3327.08</v>
      </c>
      <c r="AE316">
        <v>385.77</v>
      </c>
      <c r="AF316" s="1">
        <v>74006.64</v>
      </c>
      <c r="AG316" t="s">
        <v>3</v>
      </c>
      <c r="AH316" s="1">
        <v>26720</v>
      </c>
      <c r="AI316" s="1">
        <v>38797.9</v>
      </c>
      <c r="AJ316">
        <v>54.87</v>
      </c>
      <c r="AK316">
        <v>34.85</v>
      </c>
      <c r="AL316">
        <v>40.89</v>
      </c>
      <c r="AM316">
        <v>4.53</v>
      </c>
      <c r="AN316">
        <v>1.78</v>
      </c>
      <c r="AO316">
        <v>1.0347999999999999</v>
      </c>
      <c r="AP316" s="1">
        <v>1963.86</v>
      </c>
      <c r="AQ316" s="1">
        <v>2655.58</v>
      </c>
      <c r="AR316" s="1">
        <v>8364.07</v>
      </c>
      <c r="AS316" s="1">
        <v>1017.46</v>
      </c>
      <c r="AT316">
        <v>574.38</v>
      </c>
      <c r="AU316" s="1">
        <v>14575.34</v>
      </c>
      <c r="AV316" s="1">
        <v>11447.04</v>
      </c>
      <c r="AW316">
        <v>0.61970000000000003</v>
      </c>
      <c r="AX316" s="1">
        <v>3614.21</v>
      </c>
      <c r="AY316">
        <v>0.19570000000000001</v>
      </c>
      <c r="AZ316">
        <v>860.84</v>
      </c>
      <c r="BA316">
        <v>4.6600000000000003E-2</v>
      </c>
      <c r="BB316" s="1">
        <v>2550.31</v>
      </c>
      <c r="BC316">
        <v>0.1381</v>
      </c>
      <c r="BD316" s="1">
        <v>18472.39</v>
      </c>
      <c r="BE316" s="1">
        <v>6962.69</v>
      </c>
      <c r="BF316">
        <v>3.9973000000000001</v>
      </c>
      <c r="BG316">
        <v>0.57410000000000005</v>
      </c>
      <c r="BH316">
        <v>0.2293</v>
      </c>
      <c r="BI316">
        <v>0.1573</v>
      </c>
      <c r="BJ316">
        <v>2.9000000000000001E-2</v>
      </c>
      <c r="BK316">
        <v>1.04E-2</v>
      </c>
    </row>
    <row r="317" spans="1:63" x14ac:dyDescent="0.25">
      <c r="A317" t="s">
        <v>318</v>
      </c>
      <c r="B317">
        <v>48553</v>
      </c>
      <c r="C317">
        <v>60.76</v>
      </c>
      <c r="D317">
        <v>12.28</v>
      </c>
      <c r="E317">
        <v>746.2</v>
      </c>
      <c r="F317">
        <v>784.21</v>
      </c>
      <c r="G317">
        <v>2.8E-3</v>
      </c>
      <c r="H317">
        <v>6.9999999999999999E-4</v>
      </c>
      <c r="I317">
        <v>3.8E-3</v>
      </c>
      <c r="J317">
        <v>2.0000000000000001E-4</v>
      </c>
      <c r="K317">
        <v>1.0800000000000001E-2</v>
      </c>
      <c r="L317">
        <v>0.96930000000000005</v>
      </c>
      <c r="M317">
        <v>1.24E-2</v>
      </c>
      <c r="N317">
        <v>0.1318</v>
      </c>
      <c r="O317">
        <v>1.6999999999999999E-3</v>
      </c>
      <c r="P317">
        <v>0.1118</v>
      </c>
      <c r="Q317" s="1">
        <v>62202.69</v>
      </c>
      <c r="R317">
        <v>0.1447</v>
      </c>
      <c r="S317">
        <v>0.1918</v>
      </c>
      <c r="T317">
        <v>0.66349999999999998</v>
      </c>
      <c r="U317">
        <v>6.9</v>
      </c>
      <c r="V317" s="1">
        <v>71798.61</v>
      </c>
      <c r="W317">
        <v>104.51</v>
      </c>
      <c r="X317" s="1">
        <v>179095.97</v>
      </c>
      <c r="Y317">
        <v>0.85199999999999998</v>
      </c>
      <c r="Z317">
        <v>6.5600000000000006E-2</v>
      </c>
      <c r="AA317">
        <v>8.2400000000000001E-2</v>
      </c>
      <c r="AB317">
        <v>0.14799999999999999</v>
      </c>
      <c r="AC317">
        <v>179.1</v>
      </c>
      <c r="AD317" s="1">
        <v>4421.9399999999996</v>
      </c>
      <c r="AE317">
        <v>503.17</v>
      </c>
      <c r="AF317" s="1">
        <v>159333.57</v>
      </c>
      <c r="AG317" t="s">
        <v>3</v>
      </c>
      <c r="AH317" s="1">
        <v>42476</v>
      </c>
      <c r="AI317" s="1">
        <v>70274.210000000006</v>
      </c>
      <c r="AJ317">
        <v>34.97</v>
      </c>
      <c r="AK317">
        <v>23.63</v>
      </c>
      <c r="AL317">
        <v>27.14</v>
      </c>
      <c r="AM317">
        <v>5.22</v>
      </c>
      <c r="AN317" s="1">
        <v>1901.75</v>
      </c>
      <c r="AO317">
        <v>1.2191000000000001</v>
      </c>
      <c r="AP317" s="1">
        <v>1506.53</v>
      </c>
      <c r="AQ317" s="1">
        <v>2034.44</v>
      </c>
      <c r="AR317" s="1">
        <v>7381.57</v>
      </c>
      <c r="AS317">
        <v>608.53</v>
      </c>
      <c r="AT317">
        <v>380.03</v>
      </c>
      <c r="AU317" s="1">
        <v>11911.08</v>
      </c>
      <c r="AV317" s="1">
        <v>6272.3</v>
      </c>
      <c r="AW317">
        <v>0.45679999999999998</v>
      </c>
      <c r="AX317" s="1">
        <v>5071.75</v>
      </c>
      <c r="AY317">
        <v>0.36930000000000002</v>
      </c>
      <c r="AZ317" s="1">
        <v>1478.38</v>
      </c>
      <c r="BA317">
        <v>0.1077</v>
      </c>
      <c r="BB317">
        <v>909.22</v>
      </c>
      <c r="BC317">
        <v>6.6199999999999995E-2</v>
      </c>
      <c r="BD317" s="1">
        <v>13731.65</v>
      </c>
      <c r="BE317" s="1">
        <v>6195.19</v>
      </c>
      <c r="BF317">
        <v>1.4632000000000001</v>
      </c>
      <c r="BG317">
        <v>0.5645</v>
      </c>
      <c r="BH317">
        <v>0.25840000000000002</v>
      </c>
      <c r="BI317">
        <v>0.1234</v>
      </c>
      <c r="BJ317">
        <v>3.0499999999999999E-2</v>
      </c>
      <c r="BK317">
        <v>2.3199999999999998E-2</v>
      </c>
    </row>
    <row r="318" spans="1:63" x14ac:dyDescent="0.25">
      <c r="A318" t="s">
        <v>319</v>
      </c>
      <c r="B318">
        <v>49882</v>
      </c>
      <c r="C318">
        <v>88.29</v>
      </c>
      <c r="D318">
        <v>19.78</v>
      </c>
      <c r="E318" s="1">
        <v>1746.51</v>
      </c>
      <c r="F318" s="1">
        <v>1701.88</v>
      </c>
      <c r="G318">
        <v>3.5000000000000001E-3</v>
      </c>
      <c r="H318">
        <v>3.8999999999999998E-3</v>
      </c>
      <c r="I318">
        <v>1.09E-2</v>
      </c>
      <c r="J318">
        <v>1.2999999999999999E-3</v>
      </c>
      <c r="K318">
        <v>3.7199999999999997E-2</v>
      </c>
      <c r="L318">
        <v>0.9073</v>
      </c>
      <c r="M318">
        <v>3.5999999999999997E-2</v>
      </c>
      <c r="N318">
        <v>0.39550000000000002</v>
      </c>
      <c r="O318">
        <v>6.1999999999999998E-3</v>
      </c>
      <c r="P318">
        <v>0.1522</v>
      </c>
      <c r="Q318" s="1">
        <v>61975.37</v>
      </c>
      <c r="R318">
        <v>0.17330000000000001</v>
      </c>
      <c r="S318">
        <v>0.17560000000000001</v>
      </c>
      <c r="T318">
        <v>0.65110000000000001</v>
      </c>
      <c r="U318">
        <v>12.67</v>
      </c>
      <c r="V318" s="1">
        <v>80171.539999999994</v>
      </c>
      <c r="W318">
        <v>132.82</v>
      </c>
      <c r="X318" s="1">
        <v>203332.34</v>
      </c>
      <c r="Y318">
        <v>0.71360000000000001</v>
      </c>
      <c r="Z318">
        <v>0.14180000000000001</v>
      </c>
      <c r="AA318">
        <v>0.14460000000000001</v>
      </c>
      <c r="AB318">
        <v>0.28639999999999999</v>
      </c>
      <c r="AC318">
        <v>203.33</v>
      </c>
      <c r="AD318" s="1">
        <v>6447.76</v>
      </c>
      <c r="AE318">
        <v>587.30999999999995</v>
      </c>
      <c r="AF318" s="1">
        <v>168389.46</v>
      </c>
      <c r="AG318" t="s">
        <v>3</v>
      </c>
      <c r="AH318" s="1">
        <v>35662</v>
      </c>
      <c r="AI318" s="1">
        <v>57449.19</v>
      </c>
      <c r="AJ318">
        <v>47.75</v>
      </c>
      <c r="AK318">
        <v>27.31</v>
      </c>
      <c r="AL318">
        <v>32.04</v>
      </c>
      <c r="AM318">
        <v>4.28</v>
      </c>
      <c r="AN318" s="1">
        <v>1194.4000000000001</v>
      </c>
      <c r="AO318">
        <v>1.0616000000000001</v>
      </c>
      <c r="AP318" s="1">
        <v>1490.12</v>
      </c>
      <c r="AQ318" s="1">
        <v>2205.04</v>
      </c>
      <c r="AR318" s="1">
        <v>7280.64</v>
      </c>
      <c r="AS318">
        <v>755.91</v>
      </c>
      <c r="AT318">
        <v>395.43</v>
      </c>
      <c r="AU318" s="1">
        <v>12127.13</v>
      </c>
      <c r="AV318" s="1">
        <v>5942.14</v>
      </c>
      <c r="AW318">
        <v>0.40539999999999998</v>
      </c>
      <c r="AX318" s="1">
        <v>5788.24</v>
      </c>
      <c r="AY318">
        <v>0.39489999999999997</v>
      </c>
      <c r="AZ318" s="1">
        <v>1504.16</v>
      </c>
      <c r="BA318">
        <v>0.1026</v>
      </c>
      <c r="BB318" s="1">
        <v>1421.65</v>
      </c>
      <c r="BC318">
        <v>9.7000000000000003E-2</v>
      </c>
      <c r="BD318" s="1">
        <v>14656.18</v>
      </c>
      <c r="BE318" s="1">
        <v>4973.8500000000004</v>
      </c>
      <c r="BF318">
        <v>1.2375</v>
      </c>
      <c r="BG318">
        <v>0.56499999999999995</v>
      </c>
      <c r="BH318">
        <v>0.2465</v>
      </c>
      <c r="BI318">
        <v>0.13789999999999999</v>
      </c>
      <c r="BJ318">
        <v>3.4700000000000002E-2</v>
      </c>
      <c r="BK318">
        <v>1.6E-2</v>
      </c>
    </row>
    <row r="319" spans="1:63" x14ac:dyDescent="0.25">
      <c r="A319" t="s">
        <v>320</v>
      </c>
      <c r="B319">
        <v>44347</v>
      </c>
      <c r="C319">
        <v>45.29</v>
      </c>
      <c r="D319">
        <v>39.06</v>
      </c>
      <c r="E319" s="1">
        <v>1768.64</v>
      </c>
      <c r="F319" s="1">
        <v>1652.07</v>
      </c>
      <c r="G319">
        <v>5.1000000000000004E-3</v>
      </c>
      <c r="H319">
        <v>8.0000000000000004E-4</v>
      </c>
      <c r="I319">
        <v>2.1600000000000001E-2</v>
      </c>
      <c r="J319">
        <v>1E-3</v>
      </c>
      <c r="K319">
        <v>5.6099999999999997E-2</v>
      </c>
      <c r="L319">
        <v>0.85340000000000005</v>
      </c>
      <c r="M319">
        <v>6.2E-2</v>
      </c>
      <c r="N319">
        <v>0.49959999999999999</v>
      </c>
      <c r="O319">
        <v>1.46E-2</v>
      </c>
      <c r="P319">
        <v>0.16339999999999999</v>
      </c>
      <c r="Q319" s="1">
        <v>59765.57</v>
      </c>
      <c r="R319">
        <v>0.21290000000000001</v>
      </c>
      <c r="S319">
        <v>0.2011</v>
      </c>
      <c r="T319">
        <v>0.58599999999999997</v>
      </c>
      <c r="U319">
        <v>12.81</v>
      </c>
      <c r="V319" s="1">
        <v>79838.960000000006</v>
      </c>
      <c r="W319">
        <v>133.30000000000001</v>
      </c>
      <c r="X319" s="1">
        <v>160214.07999999999</v>
      </c>
      <c r="Y319">
        <v>0.70950000000000002</v>
      </c>
      <c r="Z319">
        <v>0.1928</v>
      </c>
      <c r="AA319">
        <v>9.7699999999999995E-2</v>
      </c>
      <c r="AB319">
        <v>0.29049999999999998</v>
      </c>
      <c r="AC319">
        <v>160.21</v>
      </c>
      <c r="AD319" s="1">
        <v>4702.05</v>
      </c>
      <c r="AE319">
        <v>506.47</v>
      </c>
      <c r="AF319" s="1">
        <v>144516.85</v>
      </c>
      <c r="AG319" t="s">
        <v>3</v>
      </c>
      <c r="AH319" s="1">
        <v>32170</v>
      </c>
      <c r="AI319" s="1">
        <v>51769.15</v>
      </c>
      <c r="AJ319">
        <v>46.15</v>
      </c>
      <c r="AK319">
        <v>26.56</v>
      </c>
      <c r="AL319">
        <v>33.11</v>
      </c>
      <c r="AM319">
        <v>4.2699999999999996</v>
      </c>
      <c r="AN319" s="1">
        <v>1513.07</v>
      </c>
      <c r="AO319">
        <v>0.99270000000000003</v>
      </c>
      <c r="AP319" s="1">
        <v>1612.42</v>
      </c>
      <c r="AQ319" s="1">
        <v>2123.7399999999998</v>
      </c>
      <c r="AR319" s="1">
        <v>7330.63</v>
      </c>
      <c r="AS319">
        <v>804.25</v>
      </c>
      <c r="AT319">
        <v>307.86</v>
      </c>
      <c r="AU319" s="1">
        <v>12178.89</v>
      </c>
      <c r="AV319" s="1">
        <v>7016.85</v>
      </c>
      <c r="AW319">
        <v>0.48149999999999998</v>
      </c>
      <c r="AX319" s="1">
        <v>4803.8</v>
      </c>
      <c r="AY319">
        <v>0.32969999999999999</v>
      </c>
      <c r="AZ319" s="1">
        <v>1244.42</v>
      </c>
      <c r="BA319">
        <v>8.5400000000000004E-2</v>
      </c>
      <c r="BB319" s="1">
        <v>1507.16</v>
      </c>
      <c r="BC319">
        <v>0.10340000000000001</v>
      </c>
      <c r="BD319" s="1">
        <v>14572.23</v>
      </c>
      <c r="BE319" s="1">
        <v>5338.49</v>
      </c>
      <c r="BF319">
        <v>1.5608</v>
      </c>
      <c r="BG319">
        <v>0.55589999999999995</v>
      </c>
      <c r="BH319">
        <v>0.24149999999999999</v>
      </c>
      <c r="BI319">
        <v>0.15540000000000001</v>
      </c>
      <c r="BJ319">
        <v>3.0099999999999998E-2</v>
      </c>
      <c r="BK319">
        <v>1.7100000000000001E-2</v>
      </c>
    </row>
    <row r="320" spans="1:63" x14ac:dyDescent="0.25">
      <c r="A320" t="s">
        <v>321</v>
      </c>
      <c r="B320">
        <v>45476</v>
      </c>
      <c r="C320">
        <v>64.86</v>
      </c>
      <c r="D320">
        <v>59.74</v>
      </c>
      <c r="E320" s="1">
        <v>3874.77</v>
      </c>
      <c r="F320" s="1">
        <v>3638</v>
      </c>
      <c r="G320">
        <v>1.8499999999999999E-2</v>
      </c>
      <c r="H320">
        <v>5.9999999999999995E-4</v>
      </c>
      <c r="I320">
        <v>3.39E-2</v>
      </c>
      <c r="J320">
        <v>1.4E-3</v>
      </c>
      <c r="K320">
        <v>4.1099999999999998E-2</v>
      </c>
      <c r="L320">
        <v>0.86129999999999995</v>
      </c>
      <c r="M320">
        <v>4.3099999999999999E-2</v>
      </c>
      <c r="N320">
        <v>0.20319999999999999</v>
      </c>
      <c r="O320">
        <v>1.49E-2</v>
      </c>
      <c r="P320">
        <v>0.1358</v>
      </c>
      <c r="Q320" s="1">
        <v>67585.66</v>
      </c>
      <c r="R320">
        <v>0.1895</v>
      </c>
      <c r="S320">
        <v>0.21079999999999999</v>
      </c>
      <c r="T320">
        <v>0.59970000000000001</v>
      </c>
      <c r="U320">
        <v>23.19</v>
      </c>
      <c r="V320" s="1">
        <v>92010.35</v>
      </c>
      <c r="W320">
        <v>162.85</v>
      </c>
      <c r="X320" s="1">
        <v>210033.63</v>
      </c>
      <c r="Y320">
        <v>0.79120000000000001</v>
      </c>
      <c r="Z320">
        <v>0.1305</v>
      </c>
      <c r="AA320">
        <v>7.8299999999999995E-2</v>
      </c>
      <c r="AB320">
        <v>0.20880000000000001</v>
      </c>
      <c r="AC320">
        <v>210.03</v>
      </c>
      <c r="AD320" s="1">
        <v>7001.29</v>
      </c>
      <c r="AE320">
        <v>751.62</v>
      </c>
      <c r="AF320" s="1">
        <v>187520.76</v>
      </c>
      <c r="AG320" t="s">
        <v>3</v>
      </c>
      <c r="AH320" s="1">
        <v>45547</v>
      </c>
      <c r="AI320" s="1">
        <v>78901.77</v>
      </c>
      <c r="AJ320">
        <v>51.22</v>
      </c>
      <c r="AK320">
        <v>31.33</v>
      </c>
      <c r="AL320">
        <v>35.22</v>
      </c>
      <c r="AM320">
        <v>4.2300000000000004</v>
      </c>
      <c r="AN320" s="1">
        <v>1737.94</v>
      </c>
      <c r="AO320">
        <v>0.81279999999999997</v>
      </c>
      <c r="AP320" s="1">
        <v>1433.48</v>
      </c>
      <c r="AQ320" s="1">
        <v>2066.62</v>
      </c>
      <c r="AR320" s="1">
        <v>6999.93</v>
      </c>
      <c r="AS320">
        <v>721.09</v>
      </c>
      <c r="AT320">
        <v>324.52999999999997</v>
      </c>
      <c r="AU320" s="1">
        <v>11545.65</v>
      </c>
      <c r="AV320" s="1">
        <v>4359.22</v>
      </c>
      <c r="AW320">
        <v>0.34079999999999999</v>
      </c>
      <c r="AX320" s="1">
        <v>6766.21</v>
      </c>
      <c r="AY320">
        <v>0.52900000000000003</v>
      </c>
      <c r="AZ320">
        <v>758.93</v>
      </c>
      <c r="BA320">
        <v>5.9299999999999999E-2</v>
      </c>
      <c r="BB320">
        <v>907.21</v>
      </c>
      <c r="BC320">
        <v>7.0900000000000005E-2</v>
      </c>
      <c r="BD320" s="1">
        <v>12791.57</v>
      </c>
      <c r="BE320" s="1">
        <v>2865.83</v>
      </c>
      <c r="BF320">
        <v>0.47160000000000002</v>
      </c>
      <c r="BG320">
        <v>0.59630000000000005</v>
      </c>
      <c r="BH320">
        <v>0.23499999999999999</v>
      </c>
      <c r="BI320">
        <v>0.1229</v>
      </c>
      <c r="BJ320">
        <v>3.0200000000000001E-2</v>
      </c>
      <c r="BK320">
        <v>1.5599999999999999E-2</v>
      </c>
    </row>
    <row r="321" spans="1:63" x14ac:dyDescent="0.25">
      <c r="A321" t="s">
        <v>322</v>
      </c>
      <c r="B321">
        <v>50450</v>
      </c>
      <c r="C321">
        <v>32.57</v>
      </c>
      <c r="D321">
        <v>255.48</v>
      </c>
      <c r="E321" s="1">
        <v>8321.23</v>
      </c>
      <c r="F321" s="1">
        <v>8105.95</v>
      </c>
      <c r="G321">
        <v>0.1089</v>
      </c>
      <c r="H321">
        <v>1E-3</v>
      </c>
      <c r="I321">
        <v>7.2300000000000003E-2</v>
      </c>
      <c r="J321">
        <v>1.2999999999999999E-3</v>
      </c>
      <c r="K321">
        <v>6.1699999999999998E-2</v>
      </c>
      <c r="L321">
        <v>0.69930000000000003</v>
      </c>
      <c r="M321">
        <v>5.5500000000000001E-2</v>
      </c>
      <c r="N321">
        <v>0.13370000000000001</v>
      </c>
      <c r="O321">
        <v>5.0900000000000001E-2</v>
      </c>
      <c r="P321">
        <v>0.12939999999999999</v>
      </c>
      <c r="Q321" s="1">
        <v>79871.009999999995</v>
      </c>
      <c r="R321">
        <v>0.16270000000000001</v>
      </c>
      <c r="S321">
        <v>0.18640000000000001</v>
      </c>
      <c r="T321">
        <v>0.65090000000000003</v>
      </c>
      <c r="U321">
        <v>46.52</v>
      </c>
      <c r="V321" s="1">
        <v>102117.27</v>
      </c>
      <c r="W321">
        <v>176.56</v>
      </c>
      <c r="X321" s="1">
        <v>247793.95</v>
      </c>
      <c r="Y321">
        <v>0.7782</v>
      </c>
      <c r="Z321">
        <v>0.1893</v>
      </c>
      <c r="AA321">
        <v>3.2500000000000001E-2</v>
      </c>
      <c r="AB321">
        <v>0.2218</v>
      </c>
      <c r="AC321">
        <v>247.79</v>
      </c>
      <c r="AD321" s="1">
        <v>10740.96</v>
      </c>
      <c r="AE321">
        <v>977.23</v>
      </c>
      <c r="AF321" s="1">
        <v>246720.15</v>
      </c>
      <c r="AG321" t="s">
        <v>3</v>
      </c>
      <c r="AH321" s="1">
        <v>55799</v>
      </c>
      <c r="AI321" s="1">
        <v>114835.1</v>
      </c>
      <c r="AJ321">
        <v>76.19</v>
      </c>
      <c r="AK321">
        <v>39.79</v>
      </c>
      <c r="AL321">
        <v>46.99</v>
      </c>
      <c r="AM321">
        <v>5</v>
      </c>
      <c r="AN321" s="1">
        <v>1398.1</v>
      </c>
      <c r="AO321">
        <v>0.64800000000000002</v>
      </c>
      <c r="AP321" s="1">
        <v>1471.51</v>
      </c>
      <c r="AQ321" s="1">
        <v>2005.47</v>
      </c>
      <c r="AR321" s="1">
        <v>8433.26</v>
      </c>
      <c r="AS321">
        <v>963.93</v>
      </c>
      <c r="AT321">
        <v>429.19</v>
      </c>
      <c r="AU321" s="1">
        <v>13303.36</v>
      </c>
      <c r="AV321" s="1">
        <v>2988.91</v>
      </c>
      <c r="AW321">
        <v>0.20660000000000001</v>
      </c>
      <c r="AX321" s="1">
        <v>9639.5400000000009</v>
      </c>
      <c r="AY321">
        <v>0.66620000000000001</v>
      </c>
      <c r="AZ321" s="1">
        <v>1050.74</v>
      </c>
      <c r="BA321">
        <v>7.2599999999999998E-2</v>
      </c>
      <c r="BB321">
        <v>791</v>
      </c>
      <c r="BC321">
        <v>5.4699999999999999E-2</v>
      </c>
      <c r="BD321" s="1">
        <v>14470.2</v>
      </c>
      <c r="BE321" s="1">
        <v>1653.7</v>
      </c>
      <c r="BF321">
        <v>0.1797</v>
      </c>
      <c r="BG321">
        <v>0.61780000000000002</v>
      </c>
      <c r="BH321">
        <v>0.23219999999999999</v>
      </c>
      <c r="BI321">
        <v>0.1027</v>
      </c>
      <c r="BJ321">
        <v>2.8799999999999999E-2</v>
      </c>
      <c r="BK321">
        <v>1.8499999999999999E-2</v>
      </c>
    </row>
    <row r="322" spans="1:63" x14ac:dyDescent="0.25">
      <c r="A322" t="s">
        <v>323</v>
      </c>
      <c r="B322">
        <v>44354</v>
      </c>
      <c r="C322">
        <v>16.29</v>
      </c>
      <c r="D322">
        <v>269.77</v>
      </c>
      <c r="E322" s="1">
        <v>4393.3599999999997</v>
      </c>
      <c r="F322" s="1">
        <v>3481.57</v>
      </c>
      <c r="G322">
        <v>3.3999999999999998E-3</v>
      </c>
      <c r="H322">
        <v>8.0000000000000004E-4</v>
      </c>
      <c r="I322">
        <v>0.22650000000000001</v>
      </c>
      <c r="J322">
        <v>1.4E-3</v>
      </c>
      <c r="K322">
        <v>0.1249</v>
      </c>
      <c r="L322">
        <v>0.5091</v>
      </c>
      <c r="M322">
        <v>0.1338</v>
      </c>
      <c r="N322">
        <v>0.98409999999999997</v>
      </c>
      <c r="O322">
        <v>4.2200000000000001E-2</v>
      </c>
      <c r="P322">
        <v>0.19589999999999999</v>
      </c>
      <c r="Q322" s="1">
        <v>62361.760000000002</v>
      </c>
      <c r="R322">
        <v>0.25030000000000002</v>
      </c>
      <c r="S322">
        <v>0.2019</v>
      </c>
      <c r="T322">
        <v>0.54779999999999995</v>
      </c>
      <c r="U322">
        <v>34.619999999999997</v>
      </c>
      <c r="V322" s="1">
        <v>83741.36</v>
      </c>
      <c r="W322">
        <v>124.81</v>
      </c>
      <c r="X322" s="1">
        <v>89252.64</v>
      </c>
      <c r="Y322">
        <v>0.66879999999999995</v>
      </c>
      <c r="Z322">
        <v>0.24729999999999999</v>
      </c>
      <c r="AA322">
        <v>8.3799999999999999E-2</v>
      </c>
      <c r="AB322">
        <v>0.33119999999999999</v>
      </c>
      <c r="AC322">
        <v>89.25</v>
      </c>
      <c r="AD322" s="1">
        <v>3301.57</v>
      </c>
      <c r="AE322">
        <v>394.3</v>
      </c>
      <c r="AF322" s="1">
        <v>78028.350000000006</v>
      </c>
      <c r="AG322" t="s">
        <v>3</v>
      </c>
      <c r="AH322" s="1">
        <v>27312</v>
      </c>
      <c r="AI322" s="1">
        <v>40130.910000000003</v>
      </c>
      <c r="AJ322">
        <v>54.01</v>
      </c>
      <c r="AK322">
        <v>33.130000000000003</v>
      </c>
      <c r="AL322">
        <v>39.369999999999997</v>
      </c>
      <c r="AM322">
        <v>4.37</v>
      </c>
      <c r="AN322">
        <v>1.78</v>
      </c>
      <c r="AO322">
        <v>0.99809999999999999</v>
      </c>
      <c r="AP322" s="1">
        <v>1885.88</v>
      </c>
      <c r="AQ322" s="1">
        <v>2710.8</v>
      </c>
      <c r="AR322" s="1">
        <v>8266.66</v>
      </c>
      <c r="AS322" s="1">
        <v>1023.31</v>
      </c>
      <c r="AT322">
        <v>576.29999999999995</v>
      </c>
      <c r="AU322" s="1">
        <v>14462.95</v>
      </c>
      <c r="AV322" s="1">
        <v>11184.47</v>
      </c>
      <c r="AW322">
        <v>0.61470000000000002</v>
      </c>
      <c r="AX322" s="1">
        <v>3627.77</v>
      </c>
      <c r="AY322">
        <v>0.19939999999999999</v>
      </c>
      <c r="AZ322">
        <v>847.44</v>
      </c>
      <c r="BA322">
        <v>4.6600000000000003E-2</v>
      </c>
      <c r="BB322" s="1">
        <v>2534.84</v>
      </c>
      <c r="BC322">
        <v>0.13930000000000001</v>
      </c>
      <c r="BD322" s="1">
        <v>18194.509999999998</v>
      </c>
      <c r="BE322" s="1">
        <v>6680.49</v>
      </c>
      <c r="BF322">
        <v>3.5605000000000002</v>
      </c>
      <c r="BG322">
        <v>0.56999999999999995</v>
      </c>
      <c r="BH322">
        <v>0.22789999999999999</v>
      </c>
      <c r="BI322">
        <v>0.16400000000000001</v>
      </c>
      <c r="BJ322">
        <v>2.76E-2</v>
      </c>
      <c r="BK322">
        <v>1.0500000000000001E-2</v>
      </c>
    </row>
    <row r="323" spans="1:63" x14ac:dyDescent="0.25">
      <c r="A323" t="s">
        <v>324</v>
      </c>
      <c r="B323">
        <v>50153</v>
      </c>
      <c r="C323">
        <v>69.33</v>
      </c>
      <c r="D323">
        <v>11.54</v>
      </c>
      <c r="E323">
        <v>799.97</v>
      </c>
      <c r="F323">
        <v>768.92</v>
      </c>
      <c r="G323">
        <v>1.8E-3</v>
      </c>
      <c r="H323">
        <v>4.0000000000000002E-4</v>
      </c>
      <c r="I323">
        <v>4.7999999999999996E-3</v>
      </c>
      <c r="J323">
        <v>6.9999999999999999E-4</v>
      </c>
      <c r="K323">
        <v>1.4999999999999999E-2</v>
      </c>
      <c r="L323">
        <v>0.95499999999999996</v>
      </c>
      <c r="M323">
        <v>2.2200000000000001E-2</v>
      </c>
      <c r="N323">
        <v>0.3669</v>
      </c>
      <c r="O323">
        <v>1.4E-3</v>
      </c>
      <c r="P323">
        <v>0.14879999999999999</v>
      </c>
      <c r="Q323" s="1">
        <v>56032.76</v>
      </c>
      <c r="R323">
        <v>0.24979999999999999</v>
      </c>
      <c r="S323">
        <v>0.2006</v>
      </c>
      <c r="T323">
        <v>0.54959999999999998</v>
      </c>
      <c r="U323">
        <v>7.81</v>
      </c>
      <c r="V323" s="1">
        <v>71611.17</v>
      </c>
      <c r="W323">
        <v>97.72</v>
      </c>
      <c r="X323" s="1">
        <v>226176.22</v>
      </c>
      <c r="Y323">
        <v>0.67410000000000003</v>
      </c>
      <c r="Z323">
        <v>6.0400000000000002E-2</v>
      </c>
      <c r="AA323">
        <v>0.26550000000000001</v>
      </c>
      <c r="AB323">
        <v>0.32590000000000002</v>
      </c>
      <c r="AC323">
        <v>226.18</v>
      </c>
      <c r="AD323" s="1">
        <v>7078.98</v>
      </c>
      <c r="AE323">
        <v>609.85</v>
      </c>
      <c r="AF323" s="1">
        <v>171556.09</v>
      </c>
      <c r="AG323" t="s">
        <v>3</v>
      </c>
      <c r="AH323" s="1">
        <v>35770</v>
      </c>
      <c r="AI323" s="1">
        <v>55596.160000000003</v>
      </c>
      <c r="AJ323">
        <v>41.61</v>
      </c>
      <c r="AK323">
        <v>26.45</v>
      </c>
      <c r="AL323">
        <v>29.62</v>
      </c>
      <c r="AM323">
        <v>4.3499999999999996</v>
      </c>
      <c r="AN323" s="1">
        <v>1715.11</v>
      </c>
      <c r="AO323">
        <v>1.1642999999999999</v>
      </c>
      <c r="AP323" s="1">
        <v>1957.03</v>
      </c>
      <c r="AQ323" s="1">
        <v>2569.12</v>
      </c>
      <c r="AR323" s="1">
        <v>7683.27</v>
      </c>
      <c r="AS323">
        <v>760.42</v>
      </c>
      <c r="AT323">
        <v>388.4</v>
      </c>
      <c r="AU323" s="1">
        <v>13358.24</v>
      </c>
      <c r="AV323" s="1">
        <v>7528.24</v>
      </c>
      <c r="AW323">
        <v>0.44419999999999998</v>
      </c>
      <c r="AX323" s="1">
        <v>6348.69</v>
      </c>
      <c r="AY323">
        <v>0.37459999999999999</v>
      </c>
      <c r="AZ323" s="1">
        <v>1710.34</v>
      </c>
      <c r="BA323">
        <v>0.1009</v>
      </c>
      <c r="BB323" s="1">
        <v>1361.7</v>
      </c>
      <c r="BC323">
        <v>8.0299999999999996E-2</v>
      </c>
      <c r="BD323" s="1">
        <v>16948.97</v>
      </c>
      <c r="BE323" s="1">
        <v>6303.41</v>
      </c>
      <c r="BF323">
        <v>1.6698999999999999</v>
      </c>
      <c r="BG323">
        <v>0.53169999999999995</v>
      </c>
      <c r="BH323">
        <v>0.23549999999999999</v>
      </c>
      <c r="BI323">
        <v>0.17580000000000001</v>
      </c>
      <c r="BJ323">
        <v>3.2800000000000003E-2</v>
      </c>
      <c r="BK323">
        <v>2.4199999999999999E-2</v>
      </c>
    </row>
    <row r="324" spans="1:63" x14ac:dyDescent="0.25">
      <c r="A324" t="s">
        <v>325</v>
      </c>
      <c r="B324">
        <v>44362</v>
      </c>
      <c r="C324">
        <v>17.670000000000002</v>
      </c>
      <c r="D324">
        <v>163.06</v>
      </c>
      <c r="E324" s="1">
        <v>2880.68</v>
      </c>
      <c r="F324" s="1">
        <v>2717.93</v>
      </c>
      <c r="G324">
        <v>2.9899999999999999E-2</v>
      </c>
      <c r="H324">
        <v>1.1000000000000001E-3</v>
      </c>
      <c r="I324">
        <v>7.1800000000000003E-2</v>
      </c>
      <c r="J324">
        <v>1.2999999999999999E-3</v>
      </c>
      <c r="K324">
        <v>6.7799999999999999E-2</v>
      </c>
      <c r="L324">
        <v>0.76349999999999996</v>
      </c>
      <c r="M324">
        <v>6.4500000000000002E-2</v>
      </c>
      <c r="N324">
        <v>0.34389999999999998</v>
      </c>
      <c r="O324">
        <v>2.3400000000000001E-2</v>
      </c>
      <c r="P324">
        <v>0.14799999999999999</v>
      </c>
      <c r="Q324" s="1">
        <v>69590.58</v>
      </c>
      <c r="R324">
        <v>0.1578</v>
      </c>
      <c r="S324">
        <v>0.17660000000000001</v>
      </c>
      <c r="T324">
        <v>0.66559999999999997</v>
      </c>
      <c r="U324">
        <v>21.33</v>
      </c>
      <c r="V324" s="1">
        <v>90945</v>
      </c>
      <c r="W324">
        <v>131.38999999999999</v>
      </c>
      <c r="X324" s="1">
        <v>210323.96</v>
      </c>
      <c r="Y324">
        <v>0.67830000000000001</v>
      </c>
      <c r="Z324">
        <v>0.28170000000000001</v>
      </c>
      <c r="AA324">
        <v>0.04</v>
      </c>
      <c r="AB324">
        <v>0.32169999999999999</v>
      </c>
      <c r="AC324">
        <v>210.32</v>
      </c>
      <c r="AD324" s="1">
        <v>8973.7000000000007</v>
      </c>
      <c r="AE324">
        <v>852.7</v>
      </c>
      <c r="AF324" s="1">
        <v>188247.88</v>
      </c>
      <c r="AG324" t="s">
        <v>3</v>
      </c>
      <c r="AH324" s="1">
        <v>38498</v>
      </c>
      <c r="AI324" s="1">
        <v>60946.19</v>
      </c>
      <c r="AJ324">
        <v>68.650000000000006</v>
      </c>
      <c r="AK324">
        <v>39.909999999999997</v>
      </c>
      <c r="AL324">
        <v>46.88</v>
      </c>
      <c r="AM324">
        <v>4.91</v>
      </c>
      <c r="AN324" s="1">
        <v>2644.78</v>
      </c>
      <c r="AO324">
        <v>0.99519999999999997</v>
      </c>
      <c r="AP324" s="1">
        <v>1673.49</v>
      </c>
      <c r="AQ324" s="1">
        <v>2015.97</v>
      </c>
      <c r="AR324" s="1">
        <v>7767.45</v>
      </c>
      <c r="AS324">
        <v>884.1</v>
      </c>
      <c r="AT324">
        <v>376.8</v>
      </c>
      <c r="AU324" s="1">
        <v>12717.81</v>
      </c>
      <c r="AV324" s="1">
        <v>4160.5200000000004</v>
      </c>
      <c r="AW324">
        <v>0.28299999999999997</v>
      </c>
      <c r="AX324" s="1">
        <v>8263.76</v>
      </c>
      <c r="AY324">
        <v>0.56210000000000004</v>
      </c>
      <c r="AZ324" s="1">
        <v>1084.97</v>
      </c>
      <c r="BA324">
        <v>7.3800000000000004E-2</v>
      </c>
      <c r="BB324" s="1">
        <v>1192.28</v>
      </c>
      <c r="BC324">
        <v>8.1100000000000005E-2</v>
      </c>
      <c r="BD324" s="1">
        <v>14701.52</v>
      </c>
      <c r="BE324" s="1">
        <v>2461.0500000000002</v>
      </c>
      <c r="BF324">
        <v>0.45939999999999998</v>
      </c>
      <c r="BG324">
        <v>0.57140000000000002</v>
      </c>
      <c r="BH324">
        <v>0.23749999999999999</v>
      </c>
      <c r="BI324">
        <v>0.14729999999999999</v>
      </c>
      <c r="BJ324">
        <v>2.87E-2</v>
      </c>
      <c r="BK324">
        <v>1.5100000000000001E-2</v>
      </c>
    </row>
    <row r="325" spans="1:63" x14ac:dyDescent="0.25">
      <c r="A325" t="s">
        <v>326</v>
      </c>
      <c r="B325">
        <v>44370</v>
      </c>
      <c r="C325">
        <v>25.67</v>
      </c>
      <c r="D325">
        <v>196.55</v>
      </c>
      <c r="E325" s="1">
        <v>5044.71</v>
      </c>
      <c r="F325" s="1">
        <v>4870.34</v>
      </c>
      <c r="G325">
        <v>5.2699999999999997E-2</v>
      </c>
      <c r="H325">
        <v>8.0000000000000004E-4</v>
      </c>
      <c r="I325">
        <v>0.1326</v>
      </c>
      <c r="J325">
        <v>1.2999999999999999E-3</v>
      </c>
      <c r="K325">
        <v>4.8599999999999997E-2</v>
      </c>
      <c r="L325">
        <v>0.70650000000000002</v>
      </c>
      <c r="M325">
        <v>5.7599999999999998E-2</v>
      </c>
      <c r="N325">
        <v>0.2097</v>
      </c>
      <c r="O325">
        <v>2.8299999999999999E-2</v>
      </c>
      <c r="P325">
        <v>0.13289999999999999</v>
      </c>
      <c r="Q325" s="1">
        <v>76498.91</v>
      </c>
      <c r="R325">
        <v>0.14929999999999999</v>
      </c>
      <c r="S325">
        <v>0.2026</v>
      </c>
      <c r="T325">
        <v>0.64810000000000001</v>
      </c>
      <c r="U325">
        <v>32.81</v>
      </c>
      <c r="V325" s="1">
        <v>96915.08</v>
      </c>
      <c r="W325">
        <v>151.85</v>
      </c>
      <c r="X325" s="1">
        <v>246101.13</v>
      </c>
      <c r="Y325">
        <v>0.75670000000000004</v>
      </c>
      <c r="Z325">
        <v>0.21010000000000001</v>
      </c>
      <c r="AA325">
        <v>3.32E-2</v>
      </c>
      <c r="AB325">
        <v>0.24329999999999999</v>
      </c>
      <c r="AC325">
        <v>246.1</v>
      </c>
      <c r="AD325" s="1">
        <v>10354.74</v>
      </c>
      <c r="AE325" s="1">
        <v>1015.4</v>
      </c>
      <c r="AF325" s="1">
        <v>236405.71</v>
      </c>
      <c r="AG325" t="s">
        <v>3</v>
      </c>
      <c r="AH325" s="1">
        <v>46639</v>
      </c>
      <c r="AI325" s="1">
        <v>91548.93</v>
      </c>
      <c r="AJ325">
        <v>77.569999999999993</v>
      </c>
      <c r="AK325">
        <v>40.75</v>
      </c>
      <c r="AL325">
        <v>46.55</v>
      </c>
      <c r="AM325">
        <v>4.95</v>
      </c>
      <c r="AN325" s="1">
        <v>1709.46</v>
      </c>
      <c r="AO325">
        <v>0.8216</v>
      </c>
      <c r="AP325" s="1">
        <v>1691.05</v>
      </c>
      <c r="AQ325" s="1">
        <v>2144.19</v>
      </c>
      <c r="AR325" s="1">
        <v>8203.8799999999992</v>
      </c>
      <c r="AS325">
        <v>976.65</v>
      </c>
      <c r="AT325">
        <v>436.67</v>
      </c>
      <c r="AU325" s="1">
        <v>13452.46</v>
      </c>
      <c r="AV325" s="1">
        <v>3697.83</v>
      </c>
      <c r="AW325">
        <v>0.249</v>
      </c>
      <c r="AX325" s="1">
        <v>9443.4699999999993</v>
      </c>
      <c r="AY325">
        <v>0.63600000000000001</v>
      </c>
      <c r="AZ325">
        <v>849.83</v>
      </c>
      <c r="BA325">
        <v>5.7200000000000001E-2</v>
      </c>
      <c r="BB325">
        <v>857.03</v>
      </c>
      <c r="BC325">
        <v>5.7700000000000001E-2</v>
      </c>
      <c r="BD325" s="1">
        <v>14848.16</v>
      </c>
      <c r="BE325" s="1">
        <v>2191.75</v>
      </c>
      <c r="BF325">
        <v>0.26250000000000001</v>
      </c>
      <c r="BG325">
        <v>0.5998</v>
      </c>
      <c r="BH325">
        <v>0.23599999999999999</v>
      </c>
      <c r="BI325">
        <v>0.12039999999999999</v>
      </c>
      <c r="BJ325">
        <v>2.9100000000000001E-2</v>
      </c>
      <c r="BK325">
        <v>1.47E-2</v>
      </c>
    </row>
    <row r="326" spans="1:63" x14ac:dyDescent="0.25">
      <c r="A326" t="s">
        <v>327</v>
      </c>
      <c r="B326">
        <v>48850</v>
      </c>
      <c r="C326">
        <v>112.95</v>
      </c>
      <c r="D326">
        <v>17.22</v>
      </c>
      <c r="E326" s="1">
        <v>1944.53</v>
      </c>
      <c r="F326" s="1">
        <v>1816.02</v>
      </c>
      <c r="G326">
        <v>2.5000000000000001E-3</v>
      </c>
      <c r="H326">
        <v>2.9999999999999997E-4</v>
      </c>
      <c r="I326">
        <v>2.8799999999999999E-2</v>
      </c>
      <c r="J326">
        <v>8.0000000000000004E-4</v>
      </c>
      <c r="K326">
        <v>1.6E-2</v>
      </c>
      <c r="L326">
        <v>0.89839999999999998</v>
      </c>
      <c r="M326">
        <v>5.3199999999999997E-2</v>
      </c>
      <c r="N326">
        <v>0.84809999999999997</v>
      </c>
      <c r="O326">
        <v>1.8E-3</v>
      </c>
      <c r="P326">
        <v>0.17879999999999999</v>
      </c>
      <c r="Q326" s="1">
        <v>60070.07</v>
      </c>
      <c r="R326">
        <v>0.17050000000000001</v>
      </c>
      <c r="S326">
        <v>0.19900000000000001</v>
      </c>
      <c r="T326">
        <v>0.63049999999999995</v>
      </c>
      <c r="U326">
        <v>14.86</v>
      </c>
      <c r="V326" s="1">
        <v>85697.44</v>
      </c>
      <c r="W326">
        <v>126.4</v>
      </c>
      <c r="X326" s="1">
        <v>156871.97</v>
      </c>
      <c r="Y326">
        <v>0.6552</v>
      </c>
      <c r="Z326">
        <v>0.15340000000000001</v>
      </c>
      <c r="AA326">
        <v>0.19139999999999999</v>
      </c>
      <c r="AB326">
        <v>0.3448</v>
      </c>
      <c r="AC326">
        <v>156.87</v>
      </c>
      <c r="AD326" s="1">
        <v>4156.83</v>
      </c>
      <c r="AE326">
        <v>425</v>
      </c>
      <c r="AF326" s="1">
        <v>121840.8</v>
      </c>
      <c r="AG326" t="s">
        <v>3</v>
      </c>
      <c r="AH326" s="1">
        <v>30856</v>
      </c>
      <c r="AI326" s="1">
        <v>48257.99</v>
      </c>
      <c r="AJ326">
        <v>33.369999999999997</v>
      </c>
      <c r="AK326">
        <v>23.56</v>
      </c>
      <c r="AL326">
        <v>25.81</v>
      </c>
      <c r="AM326">
        <v>4.03</v>
      </c>
      <c r="AN326" s="1">
        <v>1052.6500000000001</v>
      </c>
      <c r="AO326">
        <v>0.86399999999999999</v>
      </c>
      <c r="AP326" s="1">
        <v>1596.15</v>
      </c>
      <c r="AQ326" s="1">
        <v>2412.56</v>
      </c>
      <c r="AR326" s="1">
        <v>7958.3</v>
      </c>
      <c r="AS326">
        <v>804.65</v>
      </c>
      <c r="AT326">
        <v>406.48</v>
      </c>
      <c r="AU326" s="1">
        <v>13178.15</v>
      </c>
      <c r="AV326" s="1">
        <v>8733.2000000000007</v>
      </c>
      <c r="AW326">
        <v>0.54979999999999996</v>
      </c>
      <c r="AX326" s="1">
        <v>3948.66</v>
      </c>
      <c r="AY326">
        <v>0.24859999999999999</v>
      </c>
      <c r="AZ326" s="1">
        <v>1153.47</v>
      </c>
      <c r="BA326">
        <v>7.2599999999999998E-2</v>
      </c>
      <c r="BB326" s="1">
        <v>2048.84</v>
      </c>
      <c r="BC326">
        <v>0.129</v>
      </c>
      <c r="BD326" s="1">
        <v>15884.17</v>
      </c>
      <c r="BE326" s="1">
        <v>6955.02</v>
      </c>
      <c r="BF326">
        <v>2.5474000000000001</v>
      </c>
      <c r="BG326">
        <v>0.55189999999999995</v>
      </c>
      <c r="BH326">
        <v>0.25309999999999999</v>
      </c>
      <c r="BI326">
        <v>0.14019999999999999</v>
      </c>
      <c r="BJ326">
        <v>3.5499999999999997E-2</v>
      </c>
      <c r="BK326">
        <v>1.9300000000000001E-2</v>
      </c>
    </row>
    <row r="327" spans="1:63" x14ac:dyDescent="0.25">
      <c r="A327" t="s">
        <v>328</v>
      </c>
      <c r="B327">
        <v>47456</v>
      </c>
      <c r="C327">
        <v>89</v>
      </c>
      <c r="D327">
        <v>7.71</v>
      </c>
      <c r="E327">
        <v>686.55</v>
      </c>
      <c r="F327">
        <v>678.69</v>
      </c>
      <c r="G327">
        <v>2.8999999999999998E-3</v>
      </c>
      <c r="H327">
        <v>8.0000000000000004E-4</v>
      </c>
      <c r="I327">
        <v>6.7999999999999996E-3</v>
      </c>
      <c r="J327">
        <v>1.2999999999999999E-3</v>
      </c>
      <c r="K327">
        <v>7.0400000000000004E-2</v>
      </c>
      <c r="L327">
        <v>0.89</v>
      </c>
      <c r="M327">
        <v>2.7900000000000001E-2</v>
      </c>
      <c r="N327">
        <v>0.30730000000000002</v>
      </c>
      <c r="O327">
        <v>3.8E-3</v>
      </c>
      <c r="P327">
        <v>0.1459</v>
      </c>
      <c r="Q327" s="1">
        <v>59212.25</v>
      </c>
      <c r="R327">
        <v>0.15970000000000001</v>
      </c>
      <c r="S327">
        <v>0.20730000000000001</v>
      </c>
      <c r="T327">
        <v>0.63300000000000001</v>
      </c>
      <c r="U327">
        <v>7.86</v>
      </c>
      <c r="V327" s="1">
        <v>67537.009999999995</v>
      </c>
      <c r="W327">
        <v>84.46</v>
      </c>
      <c r="X327" s="1">
        <v>218039.37</v>
      </c>
      <c r="Y327">
        <v>0.66</v>
      </c>
      <c r="Z327">
        <v>4.8800000000000003E-2</v>
      </c>
      <c r="AA327">
        <v>0.29110000000000003</v>
      </c>
      <c r="AB327">
        <v>0.34</v>
      </c>
      <c r="AC327">
        <v>218.04</v>
      </c>
      <c r="AD327" s="1">
        <v>6519.58</v>
      </c>
      <c r="AE327">
        <v>516.83000000000004</v>
      </c>
      <c r="AF327" s="1">
        <v>182181.55</v>
      </c>
      <c r="AG327" t="s">
        <v>3</v>
      </c>
      <c r="AH327" s="1">
        <v>36468</v>
      </c>
      <c r="AI327" s="1">
        <v>55440.3</v>
      </c>
      <c r="AJ327">
        <v>39.880000000000003</v>
      </c>
      <c r="AK327">
        <v>25.22</v>
      </c>
      <c r="AL327">
        <v>30.26</v>
      </c>
      <c r="AM327">
        <v>4.07</v>
      </c>
      <c r="AN327" s="1">
        <v>1943.01</v>
      </c>
      <c r="AO327">
        <v>1.6445000000000001</v>
      </c>
      <c r="AP327" s="1">
        <v>2044.04</v>
      </c>
      <c r="AQ327" s="1">
        <v>2456.6</v>
      </c>
      <c r="AR327" s="1">
        <v>8090.25</v>
      </c>
      <c r="AS327">
        <v>760.9</v>
      </c>
      <c r="AT327">
        <v>363.67</v>
      </c>
      <c r="AU327" s="1">
        <v>13715.46</v>
      </c>
      <c r="AV327" s="1">
        <v>7550.95</v>
      </c>
      <c r="AW327">
        <v>0.43480000000000002</v>
      </c>
      <c r="AX327" s="1">
        <v>6879.42</v>
      </c>
      <c r="AY327">
        <v>0.39610000000000001</v>
      </c>
      <c r="AZ327" s="1">
        <v>1693.14</v>
      </c>
      <c r="BA327">
        <v>9.7500000000000003E-2</v>
      </c>
      <c r="BB327" s="1">
        <v>1243.67</v>
      </c>
      <c r="BC327">
        <v>7.1599999999999997E-2</v>
      </c>
      <c r="BD327" s="1">
        <v>17367.169999999998</v>
      </c>
      <c r="BE327" s="1">
        <v>6185.86</v>
      </c>
      <c r="BF327">
        <v>1.9434</v>
      </c>
      <c r="BG327">
        <v>0.53849999999999998</v>
      </c>
      <c r="BH327">
        <v>0.23599999999999999</v>
      </c>
      <c r="BI327">
        <v>0.16520000000000001</v>
      </c>
      <c r="BJ327">
        <v>3.5999999999999997E-2</v>
      </c>
      <c r="BK327">
        <v>2.4400000000000002E-2</v>
      </c>
    </row>
    <row r="328" spans="1:63" x14ac:dyDescent="0.25">
      <c r="A328" t="s">
        <v>329</v>
      </c>
      <c r="B328">
        <v>50229</v>
      </c>
      <c r="C328">
        <v>12.86</v>
      </c>
      <c r="D328">
        <v>93.97</v>
      </c>
      <c r="E328" s="1">
        <v>1208.1400000000001</v>
      </c>
      <c r="F328" s="1">
        <v>1231.52</v>
      </c>
      <c r="G328">
        <v>9.1999999999999998E-3</v>
      </c>
      <c r="H328">
        <v>5.0000000000000001E-4</v>
      </c>
      <c r="I328">
        <v>3.1199999999999999E-2</v>
      </c>
      <c r="J328">
        <v>8.0000000000000004E-4</v>
      </c>
      <c r="K328">
        <v>4.2500000000000003E-2</v>
      </c>
      <c r="L328">
        <v>0.86699999999999999</v>
      </c>
      <c r="M328">
        <v>4.87E-2</v>
      </c>
      <c r="N328">
        <v>0.41010000000000002</v>
      </c>
      <c r="O328">
        <v>6.7000000000000002E-3</v>
      </c>
      <c r="P328">
        <v>0.14860000000000001</v>
      </c>
      <c r="Q328" s="1">
        <v>60943.38</v>
      </c>
      <c r="R328">
        <v>0.18629999999999999</v>
      </c>
      <c r="S328">
        <v>0.20580000000000001</v>
      </c>
      <c r="T328">
        <v>0.6079</v>
      </c>
      <c r="U328">
        <v>9.76</v>
      </c>
      <c r="V328" s="1">
        <v>79842.259999999995</v>
      </c>
      <c r="W328">
        <v>119.63</v>
      </c>
      <c r="X328" s="1">
        <v>177150.72</v>
      </c>
      <c r="Y328">
        <v>0.71250000000000002</v>
      </c>
      <c r="Z328">
        <v>0.2109</v>
      </c>
      <c r="AA328">
        <v>7.6700000000000004E-2</v>
      </c>
      <c r="AB328">
        <v>0.28749999999999998</v>
      </c>
      <c r="AC328">
        <v>177.15</v>
      </c>
      <c r="AD328" s="1">
        <v>6606.49</v>
      </c>
      <c r="AE328">
        <v>697.99</v>
      </c>
      <c r="AF328" s="1">
        <v>137409.20000000001</v>
      </c>
      <c r="AG328" t="s">
        <v>3</v>
      </c>
      <c r="AH328" s="1">
        <v>34293</v>
      </c>
      <c r="AI328" s="1">
        <v>52251.12</v>
      </c>
      <c r="AJ328">
        <v>56.65</v>
      </c>
      <c r="AK328">
        <v>33.42</v>
      </c>
      <c r="AL328">
        <v>42.97</v>
      </c>
      <c r="AM328">
        <v>4.5999999999999996</v>
      </c>
      <c r="AN328" s="1">
        <v>1474</v>
      </c>
      <c r="AO328">
        <v>1.0013000000000001</v>
      </c>
      <c r="AP328" s="1">
        <v>1724.64</v>
      </c>
      <c r="AQ328" s="1">
        <v>1919.54</v>
      </c>
      <c r="AR328" s="1">
        <v>6788.78</v>
      </c>
      <c r="AS328">
        <v>688.49</v>
      </c>
      <c r="AT328">
        <v>352.99</v>
      </c>
      <c r="AU328" s="1">
        <v>11474.44</v>
      </c>
      <c r="AV328" s="1">
        <v>5689.99</v>
      </c>
      <c r="AW328">
        <v>0.39410000000000001</v>
      </c>
      <c r="AX328" s="1">
        <v>5342.18</v>
      </c>
      <c r="AY328">
        <v>0.37</v>
      </c>
      <c r="AZ328" s="1">
        <v>2130.63</v>
      </c>
      <c r="BA328">
        <v>0.14760000000000001</v>
      </c>
      <c r="BB328" s="1">
        <v>1274.44</v>
      </c>
      <c r="BC328">
        <v>8.8300000000000003E-2</v>
      </c>
      <c r="BD328" s="1">
        <v>14437.24</v>
      </c>
      <c r="BE328" s="1">
        <v>5006.1400000000003</v>
      </c>
      <c r="BF328">
        <v>1.2917000000000001</v>
      </c>
      <c r="BG328">
        <v>0.53839999999999999</v>
      </c>
      <c r="BH328">
        <v>0.23580000000000001</v>
      </c>
      <c r="BI328">
        <v>0.17480000000000001</v>
      </c>
      <c r="BJ328">
        <v>3.0200000000000001E-2</v>
      </c>
      <c r="BK328">
        <v>2.0899999999999998E-2</v>
      </c>
    </row>
    <row r="329" spans="1:63" x14ac:dyDescent="0.25">
      <c r="A329" t="s">
        <v>330</v>
      </c>
      <c r="B329">
        <v>45484</v>
      </c>
      <c r="C329">
        <v>92.33</v>
      </c>
      <c r="D329">
        <v>9.6199999999999992</v>
      </c>
      <c r="E329">
        <v>887.91</v>
      </c>
      <c r="F329">
        <v>872.99</v>
      </c>
      <c r="G329">
        <v>2.5000000000000001E-3</v>
      </c>
      <c r="H329">
        <v>1.6000000000000001E-3</v>
      </c>
      <c r="I329">
        <v>6.4000000000000003E-3</v>
      </c>
      <c r="J329">
        <v>8.9999999999999998E-4</v>
      </c>
      <c r="K329">
        <v>3.8399999999999997E-2</v>
      </c>
      <c r="L329">
        <v>0.92420000000000002</v>
      </c>
      <c r="M329">
        <v>2.6100000000000002E-2</v>
      </c>
      <c r="N329">
        <v>0.29870000000000002</v>
      </c>
      <c r="O329">
        <v>2.3999999999999998E-3</v>
      </c>
      <c r="P329">
        <v>0.1535</v>
      </c>
      <c r="Q329" s="1">
        <v>59048.95</v>
      </c>
      <c r="R329">
        <v>0.21609999999999999</v>
      </c>
      <c r="S329">
        <v>0.18099999999999999</v>
      </c>
      <c r="T329">
        <v>0.60289999999999999</v>
      </c>
      <c r="U329">
        <v>9.81</v>
      </c>
      <c r="V329" s="1">
        <v>66231.69</v>
      </c>
      <c r="W329">
        <v>87.1</v>
      </c>
      <c r="X329" s="1">
        <v>189707.49</v>
      </c>
      <c r="Y329">
        <v>0.80459999999999998</v>
      </c>
      <c r="Z329">
        <v>4.3400000000000001E-2</v>
      </c>
      <c r="AA329">
        <v>0.152</v>
      </c>
      <c r="AB329">
        <v>0.19539999999999999</v>
      </c>
      <c r="AC329">
        <v>189.71</v>
      </c>
      <c r="AD329" s="1">
        <v>5224.47</v>
      </c>
      <c r="AE329">
        <v>549.51</v>
      </c>
      <c r="AF329" s="1">
        <v>169625.94</v>
      </c>
      <c r="AG329" t="s">
        <v>3</v>
      </c>
      <c r="AH329" s="1">
        <v>37722</v>
      </c>
      <c r="AI329" s="1">
        <v>58074.62</v>
      </c>
      <c r="AJ329">
        <v>38.76</v>
      </c>
      <c r="AK329">
        <v>24.89</v>
      </c>
      <c r="AL329">
        <v>29.5</v>
      </c>
      <c r="AM329">
        <v>4.43</v>
      </c>
      <c r="AN329" s="1">
        <v>1938.54</v>
      </c>
      <c r="AO329">
        <v>1.3419000000000001</v>
      </c>
      <c r="AP329" s="1">
        <v>1748.38</v>
      </c>
      <c r="AQ329" s="1">
        <v>2441.7600000000002</v>
      </c>
      <c r="AR329" s="1">
        <v>7413.3</v>
      </c>
      <c r="AS329">
        <v>735.17</v>
      </c>
      <c r="AT329">
        <v>385.66</v>
      </c>
      <c r="AU329" s="1">
        <v>12724.27</v>
      </c>
      <c r="AV329" s="1">
        <v>6957.56</v>
      </c>
      <c r="AW329">
        <v>0.4456</v>
      </c>
      <c r="AX329" s="1">
        <v>5809.26</v>
      </c>
      <c r="AY329">
        <v>0.37209999999999999</v>
      </c>
      <c r="AZ329" s="1">
        <v>1651.88</v>
      </c>
      <c r="BA329">
        <v>0.10580000000000001</v>
      </c>
      <c r="BB329" s="1">
        <v>1193.51</v>
      </c>
      <c r="BC329">
        <v>7.6399999999999996E-2</v>
      </c>
      <c r="BD329" s="1">
        <v>15612.21</v>
      </c>
      <c r="BE329" s="1">
        <v>5722.7</v>
      </c>
      <c r="BF329">
        <v>1.5663</v>
      </c>
      <c r="BG329">
        <v>0.53520000000000001</v>
      </c>
      <c r="BH329">
        <v>0.23449999999999999</v>
      </c>
      <c r="BI329">
        <v>0.1744</v>
      </c>
      <c r="BJ329">
        <v>3.4700000000000002E-2</v>
      </c>
      <c r="BK329">
        <v>2.12E-2</v>
      </c>
    </row>
    <row r="330" spans="1:63" x14ac:dyDescent="0.25">
      <c r="A330" t="s">
        <v>331</v>
      </c>
      <c r="B330">
        <v>44388</v>
      </c>
      <c r="C330">
        <v>37.71</v>
      </c>
      <c r="D330">
        <v>142.78</v>
      </c>
      <c r="E330" s="1">
        <v>5385</v>
      </c>
      <c r="F330" s="1">
        <v>5178.51</v>
      </c>
      <c r="G330">
        <v>2.64E-2</v>
      </c>
      <c r="H330">
        <v>5.0000000000000001E-4</v>
      </c>
      <c r="I330">
        <v>3.39E-2</v>
      </c>
      <c r="J330">
        <v>1E-3</v>
      </c>
      <c r="K330">
        <v>4.3099999999999999E-2</v>
      </c>
      <c r="L330">
        <v>0.84530000000000005</v>
      </c>
      <c r="M330">
        <v>4.9799999999999997E-2</v>
      </c>
      <c r="N330">
        <v>0.19500000000000001</v>
      </c>
      <c r="O330">
        <v>1.5800000000000002E-2</v>
      </c>
      <c r="P330">
        <v>0.13739999999999999</v>
      </c>
      <c r="Q330" s="1">
        <v>72739.77</v>
      </c>
      <c r="R330">
        <v>0.1651</v>
      </c>
      <c r="S330">
        <v>0.21299999999999999</v>
      </c>
      <c r="T330">
        <v>0.62190000000000001</v>
      </c>
      <c r="U330">
        <v>31.95</v>
      </c>
      <c r="V330" s="1">
        <v>97342.64</v>
      </c>
      <c r="W330">
        <v>165.43</v>
      </c>
      <c r="X330" s="1">
        <v>221055.82</v>
      </c>
      <c r="Y330">
        <v>0.77669999999999995</v>
      </c>
      <c r="Z330">
        <v>0.18079999999999999</v>
      </c>
      <c r="AA330">
        <v>4.2500000000000003E-2</v>
      </c>
      <c r="AB330">
        <v>0.2233</v>
      </c>
      <c r="AC330">
        <v>221.06</v>
      </c>
      <c r="AD330" s="1">
        <v>8509.92</v>
      </c>
      <c r="AE330">
        <v>880.45</v>
      </c>
      <c r="AF330" s="1">
        <v>205202.21</v>
      </c>
      <c r="AG330" t="s">
        <v>3</v>
      </c>
      <c r="AH330" s="1">
        <v>44651</v>
      </c>
      <c r="AI330" s="1">
        <v>78002.52</v>
      </c>
      <c r="AJ330">
        <v>67.290000000000006</v>
      </c>
      <c r="AK330">
        <v>36.380000000000003</v>
      </c>
      <c r="AL330">
        <v>41.24</v>
      </c>
      <c r="AM330">
        <v>4.5</v>
      </c>
      <c r="AN330">
        <v>0</v>
      </c>
      <c r="AO330">
        <v>0.78620000000000001</v>
      </c>
      <c r="AP330" s="1">
        <v>1496.42</v>
      </c>
      <c r="AQ330" s="1">
        <v>2041.03</v>
      </c>
      <c r="AR330" s="1">
        <v>7462.18</v>
      </c>
      <c r="AS330">
        <v>841.25</v>
      </c>
      <c r="AT330">
        <v>370.41</v>
      </c>
      <c r="AU330" s="1">
        <v>12211.3</v>
      </c>
      <c r="AV330" s="1">
        <v>4057.22</v>
      </c>
      <c r="AW330">
        <v>0.3029</v>
      </c>
      <c r="AX330" s="1">
        <v>7606.51</v>
      </c>
      <c r="AY330">
        <v>0.56779999999999997</v>
      </c>
      <c r="AZ330">
        <v>850.9</v>
      </c>
      <c r="BA330">
        <v>6.3500000000000001E-2</v>
      </c>
      <c r="BB330">
        <v>880.96</v>
      </c>
      <c r="BC330">
        <v>6.5799999999999997E-2</v>
      </c>
      <c r="BD330" s="1">
        <v>13395.59</v>
      </c>
      <c r="BE330" s="1">
        <v>2673.7</v>
      </c>
      <c r="BF330">
        <v>0.38329999999999997</v>
      </c>
      <c r="BG330">
        <v>0.59930000000000005</v>
      </c>
      <c r="BH330">
        <v>0.23669999999999999</v>
      </c>
      <c r="BI330">
        <v>0.1153</v>
      </c>
      <c r="BJ330">
        <v>3.2899999999999999E-2</v>
      </c>
      <c r="BK330">
        <v>1.5699999999999999E-2</v>
      </c>
    </row>
    <row r="331" spans="1:63" x14ac:dyDescent="0.25">
      <c r="A331" t="s">
        <v>332</v>
      </c>
      <c r="B331">
        <v>48520</v>
      </c>
      <c r="C331">
        <v>137.76</v>
      </c>
      <c r="D331">
        <v>10.27</v>
      </c>
      <c r="E331" s="1">
        <v>1415.17</v>
      </c>
      <c r="F331" s="1">
        <v>1346.46</v>
      </c>
      <c r="G331">
        <v>1.6999999999999999E-3</v>
      </c>
      <c r="H331">
        <v>2.0000000000000001E-4</v>
      </c>
      <c r="I331">
        <v>1.0200000000000001E-2</v>
      </c>
      <c r="J331">
        <v>8.0000000000000004E-4</v>
      </c>
      <c r="K331">
        <v>1.1299999999999999E-2</v>
      </c>
      <c r="L331">
        <v>0.94689999999999996</v>
      </c>
      <c r="M331">
        <v>2.9000000000000001E-2</v>
      </c>
      <c r="N331">
        <v>0.98750000000000004</v>
      </c>
      <c r="O331">
        <v>4.0000000000000002E-4</v>
      </c>
      <c r="P331">
        <v>0.1835</v>
      </c>
      <c r="Q331" s="1">
        <v>58494.03</v>
      </c>
      <c r="R331">
        <v>0.18279999999999999</v>
      </c>
      <c r="S331">
        <v>0.20530000000000001</v>
      </c>
      <c r="T331">
        <v>0.6119</v>
      </c>
      <c r="U331">
        <v>12.52</v>
      </c>
      <c r="V331" s="1">
        <v>82622.350000000006</v>
      </c>
      <c r="W331">
        <v>108.73</v>
      </c>
      <c r="X331" s="1">
        <v>154257.26</v>
      </c>
      <c r="Y331">
        <v>0.61460000000000004</v>
      </c>
      <c r="Z331">
        <v>9.6199999999999994E-2</v>
      </c>
      <c r="AA331">
        <v>0.28910000000000002</v>
      </c>
      <c r="AB331">
        <v>0.38540000000000002</v>
      </c>
      <c r="AC331">
        <v>154.26</v>
      </c>
      <c r="AD331" s="1">
        <v>3706.85</v>
      </c>
      <c r="AE331">
        <v>345.81</v>
      </c>
      <c r="AF331" s="1">
        <v>115963.48</v>
      </c>
      <c r="AG331" t="s">
        <v>3</v>
      </c>
      <c r="AH331" s="1">
        <v>31779</v>
      </c>
      <c r="AI331" s="1">
        <v>47525.39</v>
      </c>
      <c r="AJ331">
        <v>28.79</v>
      </c>
      <c r="AK331">
        <v>22.07</v>
      </c>
      <c r="AL331">
        <v>23.68</v>
      </c>
      <c r="AM331">
        <v>3.6</v>
      </c>
      <c r="AN331">
        <v>0</v>
      </c>
      <c r="AO331">
        <v>0.79420000000000002</v>
      </c>
      <c r="AP331" s="1">
        <v>1752.95</v>
      </c>
      <c r="AQ331" s="1">
        <v>2777.69</v>
      </c>
      <c r="AR331" s="1">
        <v>8534.57</v>
      </c>
      <c r="AS331">
        <v>734.88</v>
      </c>
      <c r="AT331">
        <v>394.89</v>
      </c>
      <c r="AU331" s="1">
        <v>14194.98</v>
      </c>
      <c r="AV331" s="1">
        <v>10043.81</v>
      </c>
      <c r="AW331">
        <v>0.59699999999999998</v>
      </c>
      <c r="AX331" s="1">
        <v>3285.84</v>
      </c>
      <c r="AY331">
        <v>0.1953</v>
      </c>
      <c r="AZ331" s="1">
        <v>1272.17</v>
      </c>
      <c r="BA331">
        <v>7.5600000000000001E-2</v>
      </c>
      <c r="BB331" s="1">
        <v>2222.7399999999998</v>
      </c>
      <c r="BC331">
        <v>0.1321</v>
      </c>
      <c r="BD331" s="1">
        <v>16824.560000000001</v>
      </c>
      <c r="BE331" s="1">
        <v>8758.86</v>
      </c>
      <c r="BF331">
        <v>3.6692999999999998</v>
      </c>
      <c r="BG331">
        <v>0.54730000000000001</v>
      </c>
      <c r="BH331">
        <v>0.2591</v>
      </c>
      <c r="BI331">
        <v>0.12889999999999999</v>
      </c>
      <c r="BJ331">
        <v>3.85E-2</v>
      </c>
      <c r="BK331">
        <v>2.6200000000000001E-2</v>
      </c>
    </row>
    <row r="332" spans="1:63" x14ac:dyDescent="0.25">
      <c r="A332" t="s">
        <v>333</v>
      </c>
      <c r="B332">
        <v>45492</v>
      </c>
      <c r="C332">
        <v>31.24</v>
      </c>
      <c r="D332">
        <v>181.93</v>
      </c>
      <c r="E332" s="1">
        <v>5683.18</v>
      </c>
      <c r="F332" s="1">
        <v>5453.53</v>
      </c>
      <c r="G332">
        <v>2.24E-2</v>
      </c>
      <c r="H332">
        <v>6.9999999999999999E-4</v>
      </c>
      <c r="I332">
        <v>4.2799999999999998E-2</v>
      </c>
      <c r="J332">
        <v>1.1000000000000001E-3</v>
      </c>
      <c r="K332">
        <v>4.5100000000000001E-2</v>
      </c>
      <c r="L332">
        <v>0.8347</v>
      </c>
      <c r="M332">
        <v>5.3199999999999997E-2</v>
      </c>
      <c r="N332">
        <v>0.24410000000000001</v>
      </c>
      <c r="O332">
        <v>1.77E-2</v>
      </c>
      <c r="P332">
        <v>0.14499999999999999</v>
      </c>
      <c r="Q332" s="1">
        <v>72938.33</v>
      </c>
      <c r="R332">
        <v>0.1527</v>
      </c>
      <c r="S332">
        <v>0.1966</v>
      </c>
      <c r="T332">
        <v>0.65069999999999995</v>
      </c>
      <c r="U332">
        <v>34.520000000000003</v>
      </c>
      <c r="V332" s="1">
        <v>98895.92</v>
      </c>
      <c r="W332">
        <v>161.52000000000001</v>
      </c>
      <c r="X332" s="1">
        <v>218028.36</v>
      </c>
      <c r="Y332">
        <v>0.75039999999999996</v>
      </c>
      <c r="Z332">
        <v>0.2036</v>
      </c>
      <c r="AA332">
        <v>4.5999999999999999E-2</v>
      </c>
      <c r="AB332">
        <v>0.24959999999999999</v>
      </c>
      <c r="AC332">
        <v>218.03</v>
      </c>
      <c r="AD332" s="1">
        <v>8543.2900000000009</v>
      </c>
      <c r="AE332">
        <v>874.31</v>
      </c>
      <c r="AF332" s="1">
        <v>199028.3</v>
      </c>
      <c r="AG332" t="s">
        <v>3</v>
      </c>
      <c r="AH332" s="1">
        <v>42317</v>
      </c>
      <c r="AI332" s="1">
        <v>70107.98</v>
      </c>
      <c r="AJ332">
        <v>64.86</v>
      </c>
      <c r="AK332">
        <v>36.33</v>
      </c>
      <c r="AL332">
        <v>41.52</v>
      </c>
      <c r="AM332">
        <v>4.24</v>
      </c>
      <c r="AN332" s="1">
        <v>2644.78</v>
      </c>
      <c r="AO332">
        <v>0.85270000000000001</v>
      </c>
      <c r="AP332" s="1">
        <v>1544.13</v>
      </c>
      <c r="AQ332" s="1">
        <v>2026.53</v>
      </c>
      <c r="AR332" s="1">
        <v>7638.2</v>
      </c>
      <c r="AS332">
        <v>890.09</v>
      </c>
      <c r="AT332">
        <v>383.7</v>
      </c>
      <c r="AU332" s="1">
        <v>12482.65</v>
      </c>
      <c r="AV332" s="1">
        <v>4099.72</v>
      </c>
      <c r="AW332">
        <v>0.29720000000000002</v>
      </c>
      <c r="AX332" s="1">
        <v>7726.87</v>
      </c>
      <c r="AY332">
        <v>0.56010000000000004</v>
      </c>
      <c r="AZ332">
        <v>949.84</v>
      </c>
      <c r="BA332">
        <v>6.8900000000000003E-2</v>
      </c>
      <c r="BB332" s="1">
        <v>1018.8</v>
      </c>
      <c r="BC332">
        <v>7.3899999999999993E-2</v>
      </c>
      <c r="BD332" s="1">
        <v>13795.24</v>
      </c>
      <c r="BE332" s="1">
        <v>2595.54</v>
      </c>
      <c r="BF332">
        <v>0.40810000000000002</v>
      </c>
      <c r="BG332">
        <v>0.58779999999999999</v>
      </c>
      <c r="BH332">
        <v>0.2407</v>
      </c>
      <c r="BI332">
        <v>0.1244</v>
      </c>
      <c r="BJ332">
        <v>3.0499999999999999E-2</v>
      </c>
      <c r="BK332">
        <v>1.6500000000000001E-2</v>
      </c>
    </row>
    <row r="333" spans="1:63" x14ac:dyDescent="0.25">
      <c r="A333" t="s">
        <v>334</v>
      </c>
      <c r="B333">
        <v>48629</v>
      </c>
      <c r="C333">
        <v>86.52</v>
      </c>
      <c r="D333">
        <v>12.38</v>
      </c>
      <c r="E333" s="1">
        <v>1071.54</v>
      </c>
      <c r="F333" s="1">
        <v>1083.8800000000001</v>
      </c>
      <c r="G333">
        <v>2.8999999999999998E-3</v>
      </c>
      <c r="H333">
        <v>6.9999999999999999E-4</v>
      </c>
      <c r="I333">
        <v>3.8E-3</v>
      </c>
      <c r="J333">
        <v>2.9999999999999997E-4</v>
      </c>
      <c r="K333">
        <v>1.23E-2</v>
      </c>
      <c r="L333">
        <v>0.96340000000000003</v>
      </c>
      <c r="M333">
        <v>1.67E-2</v>
      </c>
      <c r="N333">
        <v>0.20169999999999999</v>
      </c>
      <c r="O333">
        <v>2.0999999999999999E-3</v>
      </c>
      <c r="P333">
        <v>0.12180000000000001</v>
      </c>
      <c r="Q333" s="1">
        <v>61761.89</v>
      </c>
      <c r="R333">
        <v>0.1537</v>
      </c>
      <c r="S333">
        <v>0.1928</v>
      </c>
      <c r="T333">
        <v>0.65349999999999997</v>
      </c>
      <c r="U333">
        <v>8.9</v>
      </c>
      <c r="V333" s="1">
        <v>73639.820000000007</v>
      </c>
      <c r="W333">
        <v>116.31</v>
      </c>
      <c r="X333" s="1">
        <v>206258.18</v>
      </c>
      <c r="Y333">
        <v>0.81369999999999998</v>
      </c>
      <c r="Z333">
        <v>6.5600000000000006E-2</v>
      </c>
      <c r="AA333">
        <v>0.1207</v>
      </c>
      <c r="AB333">
        <v>0.18629999999999999</v>
      </c>
      <c r="AC333">
        <v>206.26</v>
      </c>
      <c r="AD333" s="1">
        <v>5295.73</v>
      </c>
      <c r="AE333">
        <v>563.89</v>
      </c>
      <c r="AF333" s="1">
        <v>176619.91</v>
      </c>
      <c r="AG333" t="s">
        <v>3</v>
      </c>
      <c r="AH333" s="1">
        <v>41213</v>
      </c>
      <c r="AI333" s="1">
        <v>67525.56</v>
      </c>
      <c r="AJ333">
        <v>37.479999999999997</v>
      </c>
      <c r="AK333">
        <v>24.1</v>
      </c>
      <c r="AL333">
        <v>27.09</v>
      </c>
      <c r="AM333">
        <v>4.9400000000000004</v>
      </c>
      <c r="AN333" s="1">
        <v>1845.91</v>
      </c>
      <c r="AO333">
        <v>1.1689000000000001</v>
      </c>
      <c r="AP333" s="1">
        <v>1483.63</v>
      </c>
      <c r="AQ333" s="1">
        <v>2223.98</v>
      </c>
      <c r="AR333" s="1">
        <v>7153.19</v>
      </c>
      <c r="AS333">
        <v>666.7</v>
      </c>
      <c r="AT333">
        <v>423.89</v>
      </c>
      <c r="AU333" s="1">
        <v>11951.39</v>
      </c>
      <c r="AV333" s="1">
        <v>6100.14</v>
      </c>
      <c r="AW333">
        <v>0.43430000000000002</v>
      </c>
      <c r="AX333" s="1">
        <v>5488.24</v>
      </c>
      <c r="AY333">
        <v>0.39079999999999998</v>
      </c>
      <c r="AZ333" s="1">
        <v>1409.48</v>
      </c>
      <c r="BA333">
        <v>0.1004</v>
      </c>
      <c r="BB333" s="1">
        <v>1047</v>
      </c>
      <c r="BC333">
        <v>7.4499999999999997E-2</v>
      </c>
      <c r="BD333" s="1">
        <v>14044.86</v>
      </c>
      <c r="BE333" s="1">
        <v>5499.82</v>
      </c>
      <c r="BF333">
        <v>1.2359</v>
      </c>
      <c r="BG333">
        <v>0.54830000000000001</v>
      </c>
      <c r="BH333">
        <v>0.25130000000000002</v>
      </c>
      <c r="BI333">
        <v>0.1502</v>
      </c>
      <c r="BJ333">
        <v>3.09E-2</v>
      </c>
      <c r="BK333">
        <v>1.9400000000000001E-2</v>
      </c>
    </row>
    <row r="334" spans="1:63" x14ac:dyDescent="0.25">
      <c r="A334" t="s">
        <v>335</v>
      </c>
      <c r="B334">
        <v>46920</v>
      </c>
      <c r="C334">
        <v>208.19</v>
      </c>
      <c r="D334">
        <v>8.33</v>
      </c>
      <c r="E334" s="1">
        <v>1734.66</v>
      </c>
      <c r="F334" s="1">
        <v>1650.6</v>
      </c>
      <c r="G334">
        <v>3.2000000000000002E-3</v>
      </c>
      <c r="H334">
        <v>2.9999999999999997E-4</v>
      </c>
      <c r="I334">
        <v>7.4000000000000003E-3</v>
      </c>
      <c r="J334">
        <v>8.9999999999999998E-4</v>
      </c>
      <c r="K334">
        <v>2.4400000000000002E-2</v>
      </c>
      <c r="L334">
        <v>0.93310000000000004</v>
      </c>
      <c r="M334">
        <v>3.0800000000000001E-2</v>
      </c>
      <c r="N334">
        <v>0.38300000000000001</v>
      </c>
      <c r="O334">
        <v>4.0000000000000001E-3</v>
      </c>
      <c r="P334">
        <v>0.1542</v>
      </c>
      <c r="Q334" s="1">
        <v>58236.26</v>
      </c>
      <c r="R334">
        <v>0.16950000000000001</v>
      </c>
      <c r="S334">
        <v>0.1981</v>
      </c>
      <c r="T334">
        <v>0.63249999999999995</v>
      </c>
      <c r="U334">
        <v>15.62</v>
      </c>
      <c r="V334" s="1">
        <v>72482.850000000006</v>
      </c>
      <c r="W334">
        <v>106.59</v>
      </c>
      <c r="X334" s="1">
        <v>220925.76</v>
      </c>
      <c r="Y334">
        <v>0.67020000000000002</v>
      </c>
      <c r="Z334">
        <v>0.1114</v>
      </c>
      <c r="AA334">
        <v>0.21840000000000001</v>
      </c>
      <c r="AB334">
        <v>0.32979999999999998</v>
      </c>
      <c r="AC334">
        <v>220.93</v>
      </c>
      <c r="AD334" s="1">
        <v>5856.41</v>
      </c>
      <c r="AE334">
        <v>493.43</v>
      </c>
      <c r="AF334" s="1">
        <v>194681.23</v>
      </c>
      <c r="AG334" t="s">
        <v>3</v>
      </c>
      <c r="AH334" s="1">
        <v>36407</v>
      </c>
      <c r="AI334" s="1">
        <v>55340.92</v>
      </c>
      <c r="AJ334">
        <v>34.6</v>
      </c>
      <c r="AK334">
        <v>23.62</v>
      </c>
      <c r="AL334">
        <v>27.47</v>
      </c>
      <c r="AM334">
        <v>3.91</v>
      </c>
      <c r="AN334" s="1">
        <v>1207.44</v>
      </c>
      <c r="AO334">
        <v>1.0722</v>
      </c>
      <c r="AP334" s="1">
        <v>1626.08</v>
      </c>
      <c r="AQ334" s="1">
        <v>2343.6999999999998</v>
      </c>
      <c r="AR334" s="1">
        <v>7177.18</v>
      </c>
      <c r="AS334">
        <v>725.06</v>
      </c>
      <c r="AT334">
        <v>326.93</v>
      </c>
      <c r="AU334" s="1">
        <v>12198.94</v>
      </c>
      <c r="AV334" s="1">
        <v>6828.03</v>
      </c>
      <c r="AW334">
        <v>0.45550000000000002</v>
      </c>
      <c r="AX334" s="1">
        <v>5495.95</v>
      </c>
      <c r="AY334">
        <v>0.36659999999999998</v>
      </c>
      <c r="AZ334" s="1">
        <v>1307.9000000000001</v>
      </c>
      <c r="BA334">
        <v>8.72E-2</v>
      </c>
      <c r="BB334" s="1">
        <v>1359.09</v>
      </c>
      <c r="BC334">
        <v>9.0700000000000003E-2</v>
      </c>
      <c r="BD334" s="1">
        <v>14990.97</v>
      </c>
      <c r="BE334" s="1">
        <v>5718.78</v>
      </c>
      <c r="BF334">
        <v>1.6423000000000001</v>
      </c>
      <c r="BG334">
        <v>0.55959999999999999</v>
      </c>
      <c r="BH334">
        <v>0.25309999999999999</v>
      </c>
      <c r="BI334">
        <v>0.121</v>
      </c>
      <c r="BJ334">
        <v>4.2599999999999999E-2</v>
      </c>
      <c r="BK334">
        <v>2.3800000000000002E-2</v>
      </c>
    </row>
    <row r="335" spans="1:63" x14ac:dyDescent="0.25">
      <c r="A335" t="s">
        <v>336</v>
      </c>
      <c r="B335">
        <v>44396</v>
      </c>
      <c r="C335">
        <v>28.76</v>
      </c>
      <c r="D335">
        <v>183.97</v>
      </c>
      <c r="E335" s="1">
        <v>5291.46</v>
      </c>
      <c r="F335" s="1">
        <v>4991.4399999999996</v>
      </c>
      <c r="G335">
        <v>2.3400000000000001E-2</v>
      </c>
      <c r="H335">
        <v>8.9999999999999998E-4</v>
      </c>
      <c r="I335">
        <v>8.2500000000000004E-2</v>
      </c>
      <c r="J335">
        <v>1.2999999999999999E-3</v>
      </c>
      <c r="K335">
        <v>5.7200000000000001E-2</v>
      </c>
      <c r="L335">
        <v>0.76419999999999999</v>
      </c>
      <c r="M335">
        <v>7.0599999999999996E-2</v>
      </c>
      <c r="N335">
        <v>0.3382</v>
      </c>
      <c r="O335">
        <v>2.12E-2</v>
      </c>
      <c r="P335">
        <v>0.15459999999999999</v>
      </c>
      <c r="Q335" s="1">
        <v>71659.81</v>
      </c>
      <c r="R335">
        <v>0.14860000000000001</v>
      </c>
      <c r="S335">
        <v>0.1883</v>
      </c>
      <c r="T335">
        <v>0.66310000000000002</v>
      </c>
      <c r="U335">
        <v>32.380000000000003</v>
      </c>
      <c r="V335" s="1">
        <v>97808.63</v>
      </c>
      <c r="W335">
        <v>160.31</v>
      </c>
      <c r="X335" s="1">
        <v>199527.44</v>
      </c>
      <c r="Y335">
        <v>0.7278</v>
      </c>
      <c r="Z335">
        <v>0.22770000000000001</v>
      </c>
      <c r="AA335">
        <v>4.4499999999999998E-2</v>
      </c>
      <c r="AB335">
        <v>0.2722</v>
      </c>
      <c r="AC335">
        <v>199.53</v>
      </c>
      <c r="AD335" s="1">
        <v>8267.49</v>
      </c>
      <c r="AE335">
        <v>834.92</v>
      </c>
      <c r="AF335" s="1">
        <v>180276.55</v>
      </c>
      <c r="AG335" t="s">
        <v>3</v>
      </c>
      <c r="AH335" s="1">
        <v>38612</v>
      </c>
      <c r="AI335" s="1">
        <v>62862.23</v>
      </c>
      <c r="AJ335">
        <v>67.33</v>
      </c>
      <c r="AK335">
        <v>38.46</v>
      </c>
      <c r="AL335">
        <v>45.17</v>
      </c>
      <c r="AM335">
        <v>4.79</v>
      </c>
      <c r="AN335" s="1">
        <v>2644.78</v>
      </c>
      <c r="AO335">
        <v>0.94269999999999998</v>
      </c>
      <c r="AP335" s="1">
        <v>1577.69</v>
      </c>
      <c r="AQ335" s="1">
        <v>2032.26</v>
      </c>
      <c r="AR335" s="1">
        <v>7875.74</v>
      </c>
      <c r="AS335">
        <v>894.5</v>
      </c>
      <c r="AT335">
        <v>381.42</v>
      </c>
      <c r="AU335" s="1">
        <v>12761.62</v>
      </c>
      <c r="AV335" s="1">
        <v>4587.37</v>
      </c>
      <c r="AW335">
        <v>0.31859999999999999</v>
      </c>
      <c r="AX335" s="1">
        <v>7619.26</v>
      </c>
      <c r="AY335">
        <v>0.52910000000000001</v>
      </c>
      <c r="AZ335" s="1">
        <v>1026.21</v>
      </c>
      <c r="BA335">
        <v>7.1300000000000002E-2</v>
      </c>
      <c r="BB335" s="1">
        <v>1167.05</v>
      </c>
      <c r="BC335">
        <v>8.1000000000000003E-2</v>
      </c>
      <c r="BD335" s="1">
        <v>14399.88</v>
      </c>
      <c r="BE335" s="1">
        <v>2809.3</v>
      </c>
      <c r="BF335">
        <v>0.51019999999999999</v>
      </c>
      <c r="BG335">
        <v>0.58360000000000001</v>
      </c>
      <c r="BH335">
        <v>0.24349999999999999</v>
      </c>
      <c r="BI335">
        <v>0.125</v>
      </c>
      <c r="BJ335">
        <v>2.9700000000000001E-2</v>
      </c>
      <c r="BK335">
        <v>1.8200000000000001E-2</v>
      </c>
    </row>
    <row r="336" spans="1:63" x14ac:dyDescent="0.25">
      <c r="A336" t="s">
        <v>337</v>
      </c>
      <c r="B336">
        <v>44404</v>
      </c>
      <c r="C336">
        <v>14.38</v>
      </c>
      <c r="D336">
        <v>384.33</v>
      </c>
      <c r="E336" s="1">
        <v>5527.07</v>
      </c>
      <c r="F336" s="1">
        <v>4188.32</v>
      </c>
      <c r="G336">
        <v>2.8999999999999998E-3</v>
      </c>
      <c r="H336">
        <v>6.9999999999999999E-4</v>
      </c>
      <c r="I336">
        <v>0.35859999999999997</v>
      </c>
      <c r="J336">
        <v>1.5E-3</v>
      </c>
      <c r="K336">
        <v>0.12529999999999999</v>
      </c>
      <c r="L336">
        <v>0.38109999999999999</v>
      </c>
      <c r="M336">
        <v>0.12989999999999999</v>
      </c>
      <c r="N336">
        <v>0.97160000000000002</v>
      </c>
      <c r="O336">
        <v>4.1200000000000001E-2</v>
      </c>
      <c r="P336">
        <v>0.19259999999999999</v>
      </c>
      <c r="Q336" s="1">
        <v>63200.160000000003</v>
      </c>
      <c r="R336">
        <v>0.26279999999999998</v>
      </c>
      <c r="S336">
        <v>0.20069999999999999</v>
      </c>
      <c r="T336">
        <v>0.53649999999999998</v>
      </c>
      <c r="U336">
        <v>44.05</v>
      </c>
      <c r="V336" s="1">
        <v>85340.27</v>
      </c>
      <c r="W336">
        <v>123.97</v>
      </c>
      <c r="X336" s="1">
        <v>81321.759999999995</v>
      </c>
      <c r="Y336">
        <v>0.64649999999999996</v>
      </c>
      <c r="Z336">
        <v>0.2697</v>
      </c>
      <c r="AA336">
        <v>8.3799999999999999E-2</v>
      </c>
      <c r="AB336">
        <v>0.35349999999999998</v>
      </c>
      <c r="AC336">
        <v>81.319999999999993</v>
      </c>
      <c r="AD336" s="1">
        <v>3618.26</v>
      </c>
      <c r="AE336">
        <v>421.49</v>
      </c>
      <c r="AF336" s="1">
        <v>69062.820000000007</v>
      </c>
      <c r="AG336" t="s">
        <v>3</v>
      </c>
      <c r="AH336" s="1">
        <v>26794</v>
      </c>
      <c r="AI336" s="1">
        <v>38125.1</v>
      </c>
      <c r="AJ336">
        <v>61.06</v>
      </c>
      <c r="AK336">
        <v>40.47</v>
      </c>
      <c r="AL336">
        <v>46.24</v>
      </c>
      <c r="AM336">
        <v>4.5199999999999996</v>
      </c>
      <c r="AN336">
        <v>1.78</v>
      </c>
      <c r="AO336">
        <v>1.1358999999999999</v>
      </c>
      <c r="AP336" s="1">
        <v>2075.92</v>
      </c>
      <c r="AQ336" s="1">
        <v>2699.24</v>
      </c>
      <c r="AR336" s="1">
        <v>8334.5300000000007</v>
      </c>
      <c r="AS336" s="1">
        <v>1063.53</v>
      </c>
      <c r="AT336">
        <v>626.09</v>
      </c>
      <c r="AU336" s="1">
        <v>14799.31</v>
      </c>
      <c r="AV336" s="1">
        <v>11548.1</v>
      </c>
      <c r="AW336">
        <v>0.60189999999999999</v>
      </c>
      <c r="AX336" s="1">
        <v>4232.43</v>
      </c>
      <c r="AY336">
        <v>0.22059999999999999</v>
      </c>
      <c r="AZ336">
        <v>784.19</v>
      </c>
      <c r="BA336">
        <v>4.0899999999999999E-2</v>
      </c>
      <c r="BB336" s="1">
        <v>2622.19</v>
      </c>
      <c r="BC336">
        <v>0.13669999999999999</v>
      </c>
      <c r="BD336" s="1">
        <v>19186.919999999998</v>
      </c>
      <c r="BE336" s="1">
        <v>6398.63</v>
      </c>
      <c r="BF336">
        <v>3.7785000000000002</v>
      </c>
      <c r="BG336">
        <v>0.56950000000000001</v>
      </c>
      <c r="BH336">
        <v>0.22289999999999999</v>
      </c>
      <c r="BI336">
        <v>0.16769999999999999</v>
      </c>
      <c r="BJ336">
        <v>2.87E-2</v>
      </c>
      <c r="BK336">
        <v>1.11E-2</v>
      </c>
    </row>
    <row r="337" spans="1:63" x14ac:dyDescent="0.25">
      <c r="A337" t="s">
        <v>338</v>
      </c>
      <c r="B337">
        <v>48173</v>
      </c>
      <c r="C337">
        <v>62.86</v>
      </c>
      <c r="D337">
        <v>39.74</v>
      </c>
      <c r="E337" s="1">
        <v>2497.6999999999998</v>
      </c>
      <c r="F337" s="1">
        <v>2429.09</v>
      </c>
      <c r="G337">
        <v>6.8999999999999999E-3</v>
      </c>
      <c r="H337">
        <v>3.2000000000000002E-3</v>
      </c>
      <c r="I337">
        <v>1.77E-2</v>
      </c>
      <c r="J337">
        <v>1.1000000000000001E-3</v>
      </c>
      <c r="K337">
        <v>6.1800000000000001E-2</v>
      </c>
      <c r="L337">
        <v>0.86880000000000002</v>
      </c>
      <c r="M337">
        <v>4.0399999999999998E-2</v>
      </c>
      <c r="N337">
        <v>0.40110000000000001</v>
      </c>
      <c r="O337">
        <v>1.67E-2</v>
      </c>
      <c r="P337">
        <v>0.151</v>
      </c>
      <c r="Q337" s="1">
        <v>65483.3</v>
      </c>
      <c r="R337">
        <v>0.2142</v>
      </c>
      <c r="S337">
        <v>0.20710000000000001</v>
      </c>
      <c r="T337">
        <v>0.57869999999999999</v>
      </c>
      <c r="U337">
        <v>16.329999999999998</v>
      </c>
      <c r="V337" s="1">
        <v>86186.18</v>
      </c>
      <c r="W337">
        <v>148.22</v>
      </c>
      <c r="X337" s="1">
        <v>172187.88</v>
      </c>
      <c r="Y337">
        <v>0.74180000000000001</v>
      </c>
      <c r="Z337">
        <v>0.16200000000000001</v>
      </c>
      <c r="AA337">
        <v>9.6199999999999994E-2</v>
      </c>
      <c r="AB337">
        <v>0.25819999999999999</v>
      </c>
      <c r="AC337">
        <v>172.19</v>
      </c>
      <c r="AD337" s="1">
        <v>5589.35</v>
      </c>
      <c r="AE337">
        <v>562.04999999999995</v>
      </c>
      <c r="AF337" s="1">
        <v>152638.97</v>
      </c>
      <c r="AG337" t="s">
        <v>3</v>
      </c>
      <c r="AH337" s="1">
        <v>37999</v>
      </c>
      <c r="AI337" s="1">
        <v>58750.76</v>
      </c>
      <c r="AJ337">
        <v>47.56</v>
      </c>
      <c r="AK337">
        <v>29.66</v>
      </c>
      <c r="AL337">
        <v>34.82</v>
      </c>
      <c r="AM337">
        <v>4.26</v>
      </c>
      <c r="AN337" s="1">
        <v>1458.61</v>
      </c>
      <c r="AO337">
        <v>1.0129999999999999</v>
      </c>
      <c r="AP337" s="1">
        <v>1435.5</v>
      </c>
      <c r="AQ337" s="1">
        <v>2005.92</v>
      </c>
      <c r="AR337" s="1">
        <v>7188.34</v>
      </c>
      <c r="AS337">
        <v>751.51</v>
      </c>
      <c r="AT337">
        <v>349.6</v>
      </c>
      <c r="AU337" s="1">
        <v>11730.86</v>
      </c>
      <c r="AV337" s="1">
        <v>5546.99</v>
      </c>
      <c r="AW337">
        <v>0.41010000000000002</v>
      </c>
      <c r="AX337" s="1">
        <v>5541</v>
      </c>
      <c r="AY337">
        <v>0.40960000000000002</v>
      </c>
      <c r="AZ337" s="1">
        <v>1217.94</v>
      </c>
      <c r="BA337">
        <v>0.09</v>
      </c>
      <c r="BB337" s="1">
        <v>1220.28</v>
      </c>
      <c r="BC337">
        <v>9.0200000000000002E-2</v>
      </c>
      <c r="BD337" s="1">
        <v>13526.22</v>
      </c>
      <c r="BE337" s="1">
        <v>4533.3599999999997</v>
      </c>
      <c r="BF337">
        <v>1.1338999999999999</v>
      </c>
      <c r="BG337">
        <v>0.57040000000000002</v>
      </c>
      <c r="BH337">
        <v>0.2409</v>
      </c>
      <c r="BI337">
        <v>0.1454</v>
      </c>
      <c r="BJ337">
        <v>2.8899999999999999E-2</v>
      </c>
      <c r="BK337">
        <v>1.44E-2</v>
      </c>
    </row>
    <row r="338" spans="1:63" x14ac:dyDescent="0.25">
      <c r="A338" t="s">
        <v>339</v>
      </c>
      <c r="B338">
        <v>45500</v>
      </c>
      <c r="C338">
        <v>29.24</v>
      </c>
      <c r="D338">
        <v>176.28</v>
      </c>
      <c r="E338" s="1">
        <v>5154.07</v>
      </c>
      <c r="F338" s="1">
        <v>4974.17</v>
      </c>
      <c r="G338">
        <v>2.64E-2</v>
      </c>
      <c r="H338">
        <v>5.0000000000000001E-4</v>
      </c>
      <c r="I338">
        <v>3.4500000000000003E-2</v>
      </c>
      <c r="J338">
        <v>8.9999999999999998E-4</v>
      </c>
      <c r="K338">
        <v>4.1099999999999998E-2</v>
      </c>
      <c r="L338">
        <v>0.84760000000000002</v>
      </c>
      <c r="M338">
        <v>4.8899999999999999E-2</v>
      </c>
      <c r="N338">
        <v>0.19539999999999999</v>
      </c>
      <c r="O338">
        <v>1.6500000000000001E-2</v>
      </c>
      <c r="P338">
        <v>0.13439999999999999</v>
      </c>
      <c r="Q338" s="1">
        <v>72625.47</v>
      </c>
      <c r="R338">
        <v>0.1691</v>
      </c>
      <c r="S338">
        <v>0.20619999999999999</v>
      </c>
      <c r="T338">
        <v>0.62470000000000003</v>
      </c>
      <c r="U338">
        <v>30.62</v>
      </c>
      <c r="V338" s="1">
        <v>97852.61</v>
      </c>
      <c r="W338">
        <v>165.63</v>
      </c>
      <c r="X338" s="1">
        <v>222260.7</v>
      </c>
      <c r="Y338">
        <v>0.7802</v>
      </c>
      <c r="Z338">
        <v>0.18110000000000001</v>
      </c>
      <c r="AA338">
        <v>3.8699999999999998E-2</v>
      </c>
      <c r="AB338">
        <v>0.2198</v>
      </c>
      <c r="AC338">
        <v>222.26</v>
      </c>
      <c r="AD338" s="1">
        <v>8618.89</v>
      </c>
      <c r="AE338">
        <v>902.49</v>
      </c>
      <c r="AF338" s="1">
        <v>203266.38</v>
      </c>
      <c r="AG338" t="s">
        <v>3</v>
      </c>
      <c r="AH338" s="1">
        <v>44592</v>
      </c>
      <c r="AI338" s="1">
        <v>77859.710000000006</v>
      </c>
      <c r="AJ338">
        <v>68.59</v>
      </c>
      <c r="AK338">
        <v>36.86</v>
      </c>
      <c r="AL338">
        <v>41.32</v>
      </c>
      <c r="AM338">
        <v>4.59</v>
      </c>
      <c r="AN338">
        <v>0</v>
      </c>
      <c r="AO338">
        <v>0.81089999999999995</v>
      </c>
      <c r="AP338" s="1">
        <v>1498.29</v>
      </c>
      <c r="AQ338" s="1">
        <v>2047.97</v>
      </c>
      <c r="AR338" s="1">
        <v>7502.57</v>
      </c>
      <c r="AS338">
        <v>838.97</v>
      </c>
      <c r="AT338">
        <v>362.12</v>
      </c>
      <c r="AU338" s="1">
        <v>12249.92</v>
      </c>
      <c r="AV338" s="1">
        <v>4029.51</v>
      </c>
      <c r="AW338">
        <v>0.29970000000000002</v>
      </c>
      <c r="AX338" s="1">
        <v>7667.03</v>
      </c>
      <c r="AY338">
        <v>0.57020000000000004</v>
      </c>
      <c r="AZ338">
        <v>856.58</v>
      </c>
      <c r="BA338">
        <v>6.3700000000000007E-2</v>
      </c>
      <c r="BB338">
        <v>892.28</v>
      </c>
      <c r="BC338">
        <v>6.6400000000000001E-2</v>
      </c>
      <c r="BD338" s="1">
        <v>13445.4</v>
      </c>
      <c r="BE338" s="1">
        <v>2637.4</v>
      </c>
      <c r="BF338">
        <v>0.37730000000000002</v>
      </c>
      <c r="BG338">
        <v>0.59489999999999998</v>
      </c>
      <c r="BH338">
        <v>0.2354</v>
      </c>
      <c r="BI338">
        <v>0.12039999999999999</v>
      </c>
      <c r="BJ338">
        <v>3.32E-2</v>
      </c>
      <c r="BK338">
        <v>1.6199999999999999E-2</v>
      </c>
    </row>
    <row r="339" spans="1:63" x14ac:dyDescent="0.25">
      <c r="A339" t="s">
        <v>340</v>
      </c>
      <c r="B339">
        <v>50633</v>
      </c>
      <c r="C339">
        <v>71.430000000000007</v>
      </c>
      <c r="D339">
        <v>8.49</v>
      </c>
      <c r="E339">
        <v>606.73</v>
      </c>
      <c r="F339">
        <v>584.47</v>
      </c>
      <c r="G339">
        <v>2.3999999999999998E-3</v>
      </c>
      <c r="H339">
        <v>6.9999999999999999E-4</v>
      </c>
      <c r="I339">
        <v>7.1999999999999998E-3</v>
      </c>
      <c r="J339">
        <v>1.8E-3</v>
      </c>
      <c r="K339">
        <v>3.4000000000000002E-2</v>
      </c>
      <c r="L339">
        <v>0.92469999999999997</v>
      </c>
      <c r="M339">
        <v>2.92E-2</v>
      </c>
      <c r="N339">
        <v>0.38240000000000002</v>
      </c>
      <c r="O339">
        <v>3.5999999999999999E-3</v>
      </c>
      <c r="P339">
        <v>0.15029999999999999</v>
      </c>
      <c r="Q339" s="1">
        <v>56540.19</v>
      </c>
      <c r="R339">
        <v>0.21060000000000001</v>
      </c>
      <c r="S339">
        <v>0.22420000000000001</v>
      </c>
      <c r="T339">
        <v>0.56520000000000004</v>
      </c>
      <c r="U339">
        <v>7.29</v>
      </c>
      <c r="V339" s="1">
        <v>66742.009999999995</v>
      </c>
      <c r="W339">
        <v>79.459999999999994</v>
      </c>
      <c r="X339" s="1">
        <v>192322.45</v>
      </c>
      <c r="Y339">
        <v>0.72719999999999996</v>
      </c>
      <c r="Z339">
        <v>7.1300000000000002E-2</v>
      </c>
      <c r="AA339">
        <v>0.2014</v>
      </c>
      <c r="AB339">
        <v>0.27279999999999999</v>
      </c>
      <c r="AC339">
        <v>192.32</v>
      </c>
      <c r="AD339" s="1">
        <v>5992.68</v>
      </c>
      <c r="AE339">
        <v>554.11</v>
      </c>
      <c r="AF339" s="1">
        <v>167769.04</v>
      </c>
      <c r="AG339" t="s">
        <v>3</v>
      </c>
      <c r="AH339" s="1">
        <v>34929</v>
      </c>
      <c r="AI339" s="1">
        <v>52197.03</v>
      </c>
      <c r="AJ339">
        <v>41.94</v>
      </c>
      <c r="AK339">
        <v>26.64</v>
      </c>
      <c r="AL339">
        <v>30.19</v>
      </c>
      <c r="AM339">
        <v>4.47</v>
      </c>
      <c r="AN339" s="1">
        <v>1679.63</v>
      </c>
      <c r="AO339">
        <v>1.4681999999999999</v>
      </c>
      <c r="AP339" s="1">
        <v>2095.27</v>
      </c>
      <c r="AQ339" s="1">
        <v>2828.69</v>
      </c>
      <c r="AR339" s="1">
        <v>8077.13</v>
      </c>
      <c r="AS339">
        <v>789.85</v>
      </c>
      <c r="AT339">
        <v>380.77</v>
      </c>
      <c r="AU339" s="1">
        <v>14171.7</v>
      </c>
      <c r="AV339" s="1">
        <v>8335.52</v>
      </c>
      <c r="AW339">
        <v>0.47299999999999998</v>
      </c>
      <c r="AX339" s="1">
        <v>6079.41</v>
      </c>
      <c r="AY339">
        <v>0.34499999999999997</v>
      </c>
      <c r="AZ339" s="1">
        <v>1767.71</v>
      </c>
      <c r="BA339">
        <v>0.1003</v>
      </c>
      <c r="BB339" s="1">
        <v>1441.21</v>
      </c>
      <c r="BC339">
        <v>8.1799999999999998E-2</v>
      </c>
      <c r="BD339" s="1">
        <v>17623.84</v>
      </c>
      <c r="BE339" s="1">
        <v>6868.61</v>
      </c>
      <c r="BF339">
        <v>2.1280000000000001</v>
      </c>
      <c r="BG339">
        <v>0.53620000000000001</v>
      </c>
      <c r="BH339">
        <v>0.2445</v>
      </c>
      <c r="BI339">
        <v>0.16120000000000001</v>
      </c>
      <c r="BJ339">
        <v>3.6700000000000003E-2</v>
      </c>
      <c r="BK339">
        <v>2.1399999999999999E-2</v>
      </c>
    </row>
    <row r="340" spans="1:63" x14ac:dyDescent="0.25">
      <c r="A340" t="s">
        <v>341</v>
      </c>
      <c r="B340">
        <v>49361</v>
      </c>
      <c r="C340">
        <v>54.52</v>
      </c>
      <c r="D340">
        <v>9.99</v>
      </c>
      <c r="E340">
        <v>544.57000000000005</v>
      </c>
      <c r="F340">
        <v>589.76</v>
      </c>
      <c r="G340">
        <v>2.7000000000000001E-3</v>
      </c>
      <c r="H340">
        <v>6.9999999999999999E-4</v>
      </c>
      <c r="I340">
        <v>5.7000000000000002E-3</v>
      </c>
      <c r="J340">
        <v>2.0000000000000001E-4</v>
      </c>
      <c r="K340">
        <v>1.5100000000000001E-2</v>
      </c>
      <c r="L340">
        <v>0.96189999999999998</v>
      </c>
      <c r="M340">
        <v>1.37E-2</v>
      </c>
      <c r="N340">
        <v>0.16120000000000001</v>
      </c>
      <c r="O340">
        <v>2.5000000000000001E-3</v>
      </c>
      <c r="P340">
        <v>0.1235</v>
      </c>
      <c r="Q340" s="1">
        <v>59347.71</v>
      </c>
      <c r="R340">
        <v>0.1618</v>
      </c>
      <c r="S340">
        <v>0.1946</v>
      </c>
      <c r="T340">
        <v>0.64359999999999995</v>
      </c>
      <c r="U340">
        <v>5.62</v>
      </c>
      <c r="V340" s="1">
        <v>73604.800000000003</v>
      </c>
      <c r="W340">
        <v>94.12</v>
      </c>
      <c r="X340" s="1">
        <v>210327.83</v>
      </c>
      <c r="Y340">
        <v>0.74709999999999999</v>
      </c>
      <c r="Z340">
        <v>5.0200000000000002E-2</v>
      </c>
      <c r="AA340">
        <v>0.2026</v>
      </c>
      <c r="AB340">
        <v>0.25290000000000001</v>
      </c>
      <c r="AC340">
        <v>210.33</v>
      </c>
      <c r="AD340" s="1">
        <v>6120.65</v>
      </c>
      <c r="AE340">
        <v>562.15</v>
      </c>
      <c r="AF340" s="1">
        <v>163570.96</v>
      </c>
      <c r="AG340" t="s">
        <v>3</v>
      </c>
      <c r="AH340" s="1">
        <v>39625</v>
      </c>
      <c r="AI340" s="1">
        <v>65552.73</v>
      </c>
      <c r="AJ340">
        <v>36.799999999999997</v>
      </c>
      <c r="AK340">
        <v>24.39</v>
      </c>
      <c r="AL340">
        <v>27.5</v>
      </c>
      <c r="AM340">
        <v>5</v>
      </c>
      <c r="AN340" s="1">
        <v>2039.67</v>
      </c>
      <c r="AO340">
        <v>1.3125</v>
      </c>
      <c r="AP340" s="1">
        <v>1714.24</v>
      </c>
      <c r="AQ340" s="1">
        <v>2179.66</v>
      </c>
      <c r="AR340" s="1">
        <v>7719.61</v>
      </c>
      <c r="AS340">
        <v>610.36</v>
      </c>
      <c r="AT340">
        <v>485.35</v>
      </c>
      <c r="AU340" s="1">
        <v>12709.22</v>
      </c>
      <c r="AV340" s="1">
        <v>6523.02</v>
      </c>
      <c r="AW340">
        <v>0.42759999999999998</v>
      </c>
      <c r="AX340" s="1">
        <v>5919.41</v>
      </c>
      <c r="AY340">
        <v>0.38800000000000001</v>
      </c>
      <c r="AZ340" s="1">
        <v>1810.98</v>
      </c>
      <c r="BA340">
        <v>0.1187</v>
      </c>
      <c r="BB340" s="1">
        <v>1003.13</v>
      </c>
      <c r="BC340">
        <v>6.5799999999999997E-2</v>
      </c>
      <c r="BD340" s="1">
        <v>15256.54</v>
      </c>
      <c r="BE340" s="1">
        <v>6640.11</v>
      </c>
      <c r="BF340">
        <v>1.6307</v>
      </c>
      <c r="BG340">
        <v>0.56110000000000004</v>
      </c>
      <c r="BH340">
        <v>0.2462</v>
      </c>
      <c r="BI340">
        <v>0.12740000000000001</v>
      </c>
      <c r="BJ340">
        <v>3.3399999999999999E-2</v>
      </c>
      <c r="BK340">
        <v>3.1899999999999998E-2</v>
      </c>
    </row>
    <row r="341" spans="1:63" x14ac:dyDescent="0.25">
      <c r="A341" t="s">
        <v>342</v>
      </c>
      <c r="B341">
        <v>45518</v>
      </c>
      <c r="C341">
        <v>59</v>
      </c>
      <c r="D341">
        <v>22.84</v>
      </c>
      <c r="E341" s="1">
        <v>1347.67</v>
      </c>
      <c r="F341" s="1">
        <v>1276.77</v>
      </c>
      <c r="G341">
        <v>3.7000000000000002E-3</v>
      </c>
      <c r="H341">
        <v>6.9999999999999999E-4</v>
      </c>
      <c r="I341">
        <v>1.0699999999999999E-2</v>
      </c>
      <c r="J341">
        <v>1.1999999999999999E-3</v>
      </c>
      <c r="K341">
        <v>2.2100000000000002E-2</v>
      </c>
      <c r="L341">
        <v>0.92920000000000003</v>
      </c>
      <c r="M341">
        <v>3.2399999999999998E-2</v>
      </c>
      <c r="N341">
        <v>0.39379999999999998</v>
      </c>
      <c r="O341">
        <v>4.1000000000000003E-3</v>
      </c>
      <c r="P341">
        <v>0.14199999999999999</v>
      </c>
      <c r="Q341" s="1">
        <v>58822.61</v>
      </c>
      <c r="R341">
        <v>0.17430000000000001</v>
      </c>
      <c r="S341">
        <v>0.21149999999999999</v>
      </c>
      <c r="T341">
        <v>0.61419999999999997</v>
      </c>
      <c r="U341">
        <v>10.81</v>
      </c>
      <c r="V341" s="1">
        <v>80178.44</v>
      </c>
      <c r="W341">
        <v>119.55</v>
      </c>
      <c r="X341" s="1">
        <v>182779.51999999999</v>
      </c>
      <c r="Y341">
        <v>0.74470000000000003</v>
      </c>
      <c r="Z341">
        <v>0.14330000000000001</v>
      </c>
      <c r="AA341">
        <v>0.11210000000000001</v>
      </c>
      <c r="AB341">
        <v>0.25530000000000003</v>
      </c>
      <c r="AC341">
        <v>182.78</v>
      </c>
      <c r="AD341" s="1">
        <v>5312.69</v>
      </c>
      <c r="AE341">
        <v>550.79999999999995</v>
      </c>
      <c r="AF341" s="1">
        <v>153295.38</v>
      </c>
      <c r="AG341" t="s">
        <v>3</v>
      </c>
      <c r="AH341" s="1">
        <v>35751</v>
      </c>
      <c r="AI341" s="1">
        <v>56563.91</v>
      </c>
      <c r="AJ341">
        <v>41.98</v>
      </c>
      <c r="AK341">
        <v>26.29</v>
      </c>
      <c r="AL341">
        <v>30.37</v>
      </c>
      <c r="AM341">
        <v>4.33</v>
      </c>
      <c r="AN341" s="1">
        <v>1062.77</v>
      </c>
      <c r="AO341">
        <v>0.97099999999999997</v>
      </c>
      <c r="AP341" s="1">
        <v>1674.28</v>
      </c>
      <c r="AQ341" s="1">
        <v>2212.0300000000002</v>
      </c>
      <c r="AR341" s="1">
        <v>6966.99</v>
      </c>
      <c r="AS341">
        <v>757.11</v>
      </c>
      <c r="AT341">
        <v>371.28</v>
      </c>
      <c r="AU341" s="1">
        <v>11981.68</v>
      </c>
      <c r="AV341" s="1">
        <v>6669.06</v>
      </c>
      <c r="AW341">
        <v>0.4647</v>
      </c>
      <c r="AX341" s="1">
        <v>4859.6400000000003</v>
      </c>
      <c r="AY341">
        <v>0.33860000000000001</v>
      </c>
      <c r="AZ341" s="1">
        <v>1447.43</v>
      </c>
      <c r="BA341">
        <v>0.1009</v>
      </c>
      <c r="BB341" s="1">
        <v>1374.63</v>
      </c>
      <c r="BC341">
        <v>9.5799999999999996E-2</v>
      </c>
      <c r="BD341" s="1">
        <v>14350.75</v>
      </c>
      <c r="BE341" s="1">
        <v>5401.43</v>
      </c>
      <c r="BF341">
        <v>1.4120999999999999</v>
      </c>
      <c r="BG341">
        <v>0.54300000000000004</v>
      </c>
      <c r="BH341">
        <v>0.24759999999999999</v>
      </c>
      <c r="BI341">
        <v>0.15540000000000001</v>
      </c>
      <c r="BJ341">
        <v>3.2800000000000003E-2</v>
      </c>
      <c r="BK341">
        <v>2.12E-2</v>
      </c>
    </row>
    <row r="342" spans="1:63" x14ac:dyDescent="0.25">
      <c r="A342" t="s">
        <v>343</v>
      </c>
      <c r="B342">
        <v>49890</v>
      </c>
      <c r="C342">
        <v>104.9</v>
      </c>
      <c r="D342">
        <v>16.22</v>
      </c>
      <c r="E342" s="1">
        <v>1701.31</v>
      </c>
      <c r="F342" s="1">
        <v>1621.7</v>
      </c>
      <c r="G342">
        <v>2.8999999999999998E-3</v>
      </c>
      <c r="H342">
        <v>4.0000000000000002E-4</v>
      </c>
      <c r="I342">
        <v>7.0000000000000001E-3</v>
      </c>
      <c r="J342">
        <v>1E-3</v>
      </c>
      <c r="K342">
        <v>0.02</v>
      </c>
      <c r="L342">
        <v>0.9395</v>
      </c>
      <c r="M342">
        <v>2.9100000000000001E-2</v>
      </c>
      <c r="N342">
        <v>0.42259999999999998</v>
      </c>
      <c r="O342">
        <v>4.0000000000000001E-3</v>
      </c>
      <c r="P342">
        <v>0.15579999999999999</v>
      </c>
      <c r="Q342" s="1">
        <v>58527.13</v>
      </c>
      <c r="R342">
        <v>0.17519999999999999</v>
      </c>
      <c r="S342">
        <v>0.19839999999999999</v>
      </c>
      <c r="T342">
        <v>0.62639999999999996</v>
      </c>
      <c r="U342">
        <v>13.05</v>
      </c>
      <c r="V342" s="1">
        <v>78782.880000000005</v>
      </c>
      <c r="W342">
        <v>125.13</v>
      </c>
      <c r="X342" s="1">
        <v>192491.04</v>
      </c>
      <c r="Y342">
        <v>0.69189999999999996</v>
      </c>
      <c r="Z342">
        <v>0.14499999999999999</v>
      </c>
      <c r="AA342">
        <v>0.16320000000000001</v>
      </c>
      <c r="AB342">
        <v>0.30809999999999998</v>
      </c>
      <c r="AC342">
        <v>192.49</v>
      </c>
      <c r="AD342" s="1">
        <v>5224.59</v>
      </c>
      <c r="AE342">
        <v>505.85</v>
      </c>
      <c r="AF342" s="1">
        <v>156910.76</v>
      </c>
      <c r="AG342" t="s">
        <v>3</v>
      </c>
      <c r="AH342" s="1">
        <v>33933</v>
      </c>
      <c r="AI342" s="1">
        <v>54623.26</v>
      </c>
      <c r="AJ342">
        <v>38.11</v>
      </c>
      <c r="AK342">
        <v>24.47</v>
      </c>
      <c r="AL342">
        <v>27.26</v>
      </c>
      <c r="AM342">
        <v>4.22</v>
      </c>
      <c r="AN342">
        <v>949.66</v>
      </c>
      <c r="AO342">
        <v>0.91220000000000001</v>
      </c>
      <c r="AP342" s="1">
        <v>1550.21</v>
      </c>
      <c r="AQ342" s="1">
        <v>2315.7600000000002</v>
      </c>
      <c r="AR342" s="1">
        <v>7184.94</v>
      </c>
      <c r="AS342">
        <v>673.63</v>
      </c>
      <c r="AT342">
        <v>352.64</v>
      </c>
      <c r="AU342" s="1">
        <v>12077.18</v>
      </c>
      <c r="AV342" s="1">
        <v>6923.95</v>
      </c>
      <c r="AW342">
        <v>0.48010000000000003</v>
      </c>
      <c r="AX342" s="1">
        <v>4740.32</v>
      </c>
      <c r="AY342">
        <v>0.32869999999999999</v>
      </c>
      <c r="AZ342" s="1">
        <v>1365.78</v>
      </c>
      <c r="BA342">
        <v>9.4700000000000006E-2</v>
      </c>
      <c r="BB342" s="1">
        <v>1392.81</v>
      </c>
      <c r="BC342">
        <v>9.6600000000000005E-2</v>
      </c>
      <c r="BD342" s="1">
        <v>14422.86</v>
      </c>
      <c r="BE342" s="1">
        <v>5925.91</v>
      </c>
      <c r="BF342">
        <v>1.6341000000000001</v>
      </c>
      <c r="BG342">
        <v>0.55989999999999995</v>
      </c>
      <c r="BH342">
        <v>0.25259999999999999</v>
      </c>
      <c r="BI342">
        <v>0.13719999999999999</v>
      </c>
      <c r="BJ342">
        <v>3.2199999999999999E-2</v>
      </c>
      <c r="BK342">
        <v>1.8100000000000002E-2</v>
      </c>
    </row>
    <row r="343" spans="1:63" x14ac:dyDescent="0.25">
      <c r="A343" t="s">
        <v>344</v>
      </c>
      <c r="B343">
        <v>49627</v>
      </c>
      <c r="C343">
        <v>113.48</v>
      </c>
      <c r="D343">
        <v>10.92</v>
      </c>
      <c r="E343" s="1">
        <v>1238.6500000000001</v>
      </c>
      <c r="F343" s="1">
        <v>1174.54</v>
      </c>
      <c r="G343">
        <v>1.1000000000000001E-3</v>
      </c>
      <c r="H343">
        <v>4.0000000000000002E-4</v>
      </c>
      <c r="I343">
        <v>4.4000000000000003E-3</v>
      </c>
      <c r="J343">
        <v>5.0000000000000001E-4</v>
      </c>
      <c r="K343">
        <v>9.7000000000000003E-3</v>
      </c>
      <c r="L343">
        <v>0.96719999999999995</v>
      </c>
      <c r="M343">
        <v>1.66E-2</v>
      </c>
      <c r="N343">
        <v>0.39810000000000001</v>
      </c>
      <c r="O343">
        <v>6.9999999999999999E-4</v>
      </c>
      <c r="P343">
        <v>0.15160000000000001</v>
      </c>
      <c r="Q343" s="1">
        <v>57907.78</v>
      </c>
      <c r="R343">
        <v>0.20569999999999999</v>
      </c>
      <c r="S343">
        <v>0.192</v>
      </c>
      <c r="T343">
        <v>0.60229999999999995</v>
      </c>
      <c r="U343">
        <v>10.62</v>
      </c>
      <c r="V343" s="1">
        <v>78644.87</v>
      </c>
      <c r="W343">
        <v>112.01</v>
      </c>
      <c r="X343" s="1">
        <v>195662.74</v>
      </c>
      <c r="Y343">
        <v>0.67130000000000001</v>
      </c>
      <c r="Z343">
        <v>8.8400000000000006E-2</v>
      </c>
      <c r="AA343">
        <v>0.24030000000000001</v>
      </c>
      <c r="AB343">
        <v>0.32869999999999999</v>
      </c>
      <c r="AC343">
        <v>195.66</v>
      </c>
      <c r="AD343" s="1">
        <v>5216.66</v>
      </c>
      <c r="AE343">
        <v>431.53</v>
      </c>
      <c r="AF343" s="1">
        <v>164476.16</v>
      </c>
      <c r="AG343" t="s">
        <v>3</v>
      </c>
      <c r="AH343" s="1">
        <v>36336</v>
      </c>
      <c r="AI343" s="1">
        <v>55881.89</v>
      </c>
      <c r="AJ343">
        <v>33.86</v>
      </c>
      <c r="AK343">
        <v>22.99</v>
      </c>
      <c r="AL343">
        <v>25.52</v>
      </c>
      <c r="AM343">
        <v>4.5599999999999996</v>
      </c>
      <c r="AN343" s="1">
        <v>1454</v>
      </c>
      <c r="AO343">
        <v>1.0625</v>
      </c>
      <c r="AP343" s="1">
        <v>1678.02</v>
      </c>
      <c r="AQ343" s="1">
        <v>2665.86</v>
      </c>
      <c r="AR343" s="1">
        <v>7373.14</v>
      </c>
      <c r="AS343">
        <v>726.01</v>
      </c>
      <c r="AT343">
        <v>387.04</v>
      </c>
      <c r="AU343" s="1">
        <v>12830.08</v>
      </c>
      <c r="AV343" s="1">
        <v>7482.22</v>
      </c>
      <c r="AW343">
        <v>0.47410000000000002</v>
      </c>
      <c r="AX343" s="1">
        <v>5307.15</v>
      </c>
      <c r="AY343">
        <v>0.33629999999999999</v>
      </c>
      <c r="AZ343" s="1">
        <v>1498.29</v>
      </c>
      <c r="BA343">
        <v>9.4899999999999998E-2</v>
      </c>
      <c r="BB343" s="1">
        <v>1493.99</v>
      </c>
      <c r="BC343">
        <v>9.4700000000000006E-2</v>
      </c>
      <c r="BD343" s="1">
        <v>15781.65</v>
      </c>
      <c r="BE343" s="1">
        <v>6194.76</v>
      </c>
      <c r="BF343">
        <v>1.8191999999999999</v>
      </c>
      <c r="BG343">
        <v>0.53380000000000005</v>
      </c>
      <c r="BH343">
        <v>0.247</v>
      </c>
      <c r="BI343">
        <v>0.1643</v>
      </c>
      <c r="BJ343">
        <v>3.5700000000000003E-2</v>
      </c>
      <c r="BK343">
        <v>1.9300000000000001E-2</v>
      </c>
    </row>
    <row r="344" spans="1:63" x14ac:dyDescent="0.25">
      <c r="A344" t="s">
        <v>345</v>
      </c>
      <c r="B344">
        <v>45948</v>
      </c>
      <c r="C344">
        <v>40.67</v>
      </c>
      <c r="D344">
        <v>31.03</v>
      </c>
      <c r="E344" s="1">
        <v>1261.76</v>
      </c>
      <c r="F344" s="1">
        <v>1228.02</v>
      </c>
      <c r="G344">
        <v>8.2000000000000007E-3</v>
      </c>
      <c r="H344">
        <v>1.9E-3</v>
      </c>
      <c r="I344">
        <v>7.9000000000000008E-3</v>
      </c>
      <c r="J344">
        <v>8.0000000000000004E-4</v>
      </c>
      <c r="K344">
        <v>2.4899999999999999E-2</v>
      </c>
      <c r="L344">
        <v>0.93500000000000005</v>
      </c>
      <c r="M344">
        <v>2.1399999999999999E-2</v>
      </c>
      <c r="N344">
        <v>0.16339999999999999</v>
      </c>
      <c r="O344">
        <v>1.3299999999999999E-2</v>
      </c>
      <c r="P344">
        <v>0.1105</v>
      </c>
      <c r="Q344" s="1">
        <v>64454.25</v>
      </c>
      <c r="R344">
        <v>0.1537</v>
      </c>
      <c r="S344">
        <v>0.18049999999999999</v>
      </c>
      <c r="T344">
        <v>0.66579999999999995</v>
      </c>
      <c r="U344">
        <v>9.48</v>
      </c>
      <c r="V344" s="1">
        <v>80673.13</v>
      </c>
      <c r="W344">
        <v>130.05000000000001</v>
      </c>
      <c r="X344" s="1">
        <v>217508.13</v>
      </c>
      <c r="Y344">
        <v>0.81699999999999995</v>
      </c>
      <c r="Z344">
        <v>0.109</v>
      </c>
      <c r="AA344">
        <v>7.4099999999999999E-2</v>
      </c>
      <c r="AB344">
        <v>0.183</v>
      </c>
      <c r="AC344">
        <v>217.51</v>
      </c>
      <c r="AD344" s="1">
        <v>6759.83</v>
      </c>
      <c r="AE344">
        <v>715.48</v>
      </c>
      <c r="AF344" s="1">
        <v>189112.3</v>
      </c>
      <c r="AG344" t="s">
        <v>3</v>
      </c>
      <c r="AH344" s="1">
        <v>43708</v>
      </c>
      <c r="AI344" s="1">
        <v>79857.119999999995</v>
      </c>
      <c r="AJ344">
        <v>49.44</v>
      </c>
      <c r="AK344">
        <v>27.74</v>
      </c>
      <c r="AL344">
        <v>32.090000000000003</v>
      </c>
      <c r="AM344">
        <v>4.99</v>
      </c>
      <c r="AN344" s="1">
        <v>1699.12</v>
      </c>
      <c r="AO344">
        <v>0.9526</v>
      </c>
      <c r="AP344" s="1">
        <v>1574.31</v>
      </c>
      <c r="AQ344" s="1">
        <v>2063.9</v>
      </c>
      <c r="AR344" s="1">
        <v>7167.95</v>
      </c>
      <c r="AS344">
        <v>659.96</v>
      </c>
      <c r="AT344">
        <v>328.6</v>
      </c>
      <c r="AU344" s="1">
        <v>11794.73</v>
      </c>
      <c r="AV344" s="1">
        <v>4739.82</v>
      </c>
      <c r="AW344">
        <v>0.34350000000000003</v>
      </c>
      <c r="AX344" s="1">
        <v>6813.71</v>
      </c>
      <c r="AY344">
        <v>0.49380000000000002</v>
      </c>
      <c r="AZ344" s="1">
        <v>1350.08</v>
      </c>
      <c r="BA344">
        <v>9.7799999999999998E-2</v>
      </c>
      <c r="BB344">
        <v>894.04</v>
      </c>
      <c r="BC344">
        <v>6.4799999999999996E-2</v>
      </c>
      <c r="BD344" s="1">
        <v>13797.66</v>
      </c>
      <c r="BE344" s="1">
        <v>3460.62</v>
      </c>
      <c r="BF344">
        <v>0.58599999999999997</v>
      </c>
      <c r="BG344">
        <v>0.57240000000000002</v>
      </c>
      <c r="BH344">
        <v>0.22750000000000001</v>
      </c>
      <c r="BI344">
        <v>0.14410000000000001</v>
      </c>
      <c r="BJ344">
        <v>3.0700000000000002E-2</v>
      </c>
      <c r="BK344">
        <v>2.53E-2</v>
      </c>
    </row>
    <row r="345" spans="1:63" x14ac:dyDescent="0.25">
      <c r="A345" t="s">
        <v>346</v>
      </c>
      <c r="B345">
        <v>46672</v>
      </c>
      <c r="C345">
        <v>89.62</v>
      </c>
      <c r="D345">
        <v>10.95</v>
      </c>
      <c r="E345">
        <v>981.23</v>
      </c>
      <c r="F345">
        <v>909.58</v>
      </c>
      <c r="G345">
        <v>2.5000000000000001E-3</v>
      </c>
      <c r="H345">
        <v>5.9999999999999995E-4</v>
      </c>
      <c r="I345">
        <v>1.2500000000000001E-2</v>
      </c>
      <c r="J345">
        <v>1.6000000000000001E-3</v>
      </c>
      <c r="K345">
        <v>5.1299999999999998E-2</v>
      </c>
      <c r="L345">
        <v>0.89080000000000004</v>
      </c>
      <c r="M345">
        <v>4.07E-2</v>
      </c>
      <c r="N345">
        <v>0.50009999999999999</v>
      </c>
      <c r="O345">
        <v>1.0999999999999999E-2</v>
      </c>
      <c r="P345">
        <v>0.16470000000000001</v>
      </c>
      <c r="Q345" s="1">
        <v>54819.67</v>
      </c>
      <c r="R345">
        <v>0.1981</v>
      </c>
      <c r="S345">
        <v>0.24610000000000001</v>
      </c>
      <c r="T345">
        <v>0.55569999999999997</v>
      </c>
      <c r="U345">
        <v>8.76</v>
      </c>
      <c r="V345" s="1">
        <v>77363.67</v>
      </c>
      <c r="W345">
        <v>107.33</v>
      </c>
      <c r="X345" s="1">
        <v>183916.1</v>
      </c>
      <c r="Y345">
        <v>0.62580000000000002</v>
      </c>
      <c r="Z345">
        <v>0.1421</v>
      </c>
      <c r="AA345">
        <v>0.2321</v>
      </c>
      <c r="AB345">
        <v>0.37419999999999998</v>
      </c>
      <c r="AC345">
        <v>183.92</v>
      </c>
      <c r="AD345" s="1">
        <v>5119.4799999999996</v>
      </c>
      <c r="AE345">
        <v>442.25</v>
      </c>
      <c r="AF345" s="1">
        <v>149530.01</v>
      </c>
      <c r="AG345" t="s">
        <v>3</v>
      </c>
      <c r="AH345" s="1">
        <v>32396</v>
      </c>
      <c r="AI345" s="1">
        <v>49004.54</v>
      </c>
      <c r="AJ345">
        <v>38.51</v>
      </c>
      <c r="AK345">
        <v>24.52</v>
      </c>
      <c r="AL345">
        <v>28.14</v>
      </c>
      <c r="AM345">
        <v>4.49</v>
      </c>
      <c r="AN345" s="1">
        <v>1579.46</v>
      </c>
      <c r="AO345">
        <v>1.3383</v>
      </c>
      <c r="AP345" s="1">
        <v>1850.26</v>
      </c>
      <c r="AQ345" s="1">
        <v>2507.3200000000002</v>
      </c>
      <c r="AR345" s="1">
        <v>7735.19</v>
      </c>
      <c r="AS345">
        <v>785.4</v>
      </c>
      <c r="AT345">
        <v>407.02</v>
      </c>
      <c r="AU345" s="1">
        <v>13285.19</v>
      </c>
      <c r="AV345" s="1">
        <v>8446.27</v>
      </c>
      <c r="AW345">
        <v>0.49730000000000002</v>
      </c>
      <c r="AX345" s="1">
        <v>5353.25</v>
      </c>
      <c r="AY345">
        <v>0.31519999999999998</v>
      </c>
      <c r="AZ345" s="1">
        <v>1455.34</v>
      </c>
      <c r="BA345">
        <v>8.5699999999999998E-2</v>
      </c>
      <c r="BB345" s="1">
        <v>1730.68</v>
      </c>
      <c r="BC345">
        <v>0.1019</v>
      </c>
      <c r="BD345" s="1">
        <v>16985.53</v>
      </c>
      <c r="BE345" s="1">
        <v>6695.79</v>
      </c>
      <c r="BF345">
        <v>2.3805999999999998</v>
      </c>
      <c r="BG345">
        <v>0.52939999999999998</v>
      </c>
      <c r="BH345">
        <v>0.24349999999999999</v>
      </c>
      <c r="BI345">
        <v>0.16120000000000001</v>
      </c>
      <c r="BJ345">
        <v>3.8399999999999997E-2</v>
      </c>
      <c r="BK345">
        <v>2.75E-2</v>
      </c>
    </row>
    <row r="346" spans="1:63" x14ac:dyDescent="0.25">
      <c r="A346" t="s">
        <v>347</v>
      </c>
      <c r="B346">
        <v>50039</v>
      </c>
      <c r="C346">
        <v>22.1</v>
      </c>
      <c r="D346">
        <v>56.77</v>
      </c>
      <c r="E346" s="1">
        <v>1254.28</v>
      </c>
      <c r="F346" s="1">
        <v>1269.43</v>
      </c>
      <c r="G346">
        <v>5.7000000000000002E-3</v>
      </c>
      <c r="H346">
        <v>5.0000000000000001E-4</v>
      </c>
      <c r="I346">
        <v>7.1000000000000004E-3</v>
      </c>
      <c r="J346">
        <v>5.9999999999999995E-4</v>
      </c>
      <c r="K346">
        <v>1.6799999999999999E-2</v>
      </c>
      <c r="L346">
        <v>0.94010000000000005</v>
      </c>
      <c r="M346">
        <v>2.9100000000000001E-2</v>
      </c>
      <c r="N346">
        <v>0.33050000000000002</v>
      </c>
      <c r="O346">
        <v>2.7000000000000001E-3</v>
      </c>
      <c r="P346">
        <v>0.1421</v>
      </c>
      <c r="Q346" s="1">
        <v>60393.29</v>
      </c>
      <c r="R346">
        <v>0.1769</v>
      </c>
      <c r="S346">
        <v>0.19320000000000001</v>
      </c>
      <c r="T346">
        <v>0.62990000000000002</v>
      </c>
      <c r="U346">
        <v>10.76</v>
      </c>
      <c r="V346" s="1">
        <v>74896.72</v>
      </c>
      <c r="W346">
        <v>112.55</v>
      </c>
      <c r="X346" s="1">
        <v>184114.09</v>
      </c>
      <c r="Y346">
        <v>0.78069999999999995</v>
      </c>
      <c r="Z346">
        <v>0.1225</v>
      </c>
      <c r="AA346">
        <v>9.6799999999999997E-2</v>
      </c>
      <c r="AB346">
        <v>0.21929999999999999</v>
      </c>
      <c r="AC346">
        <v>184.11</v>
      </c>
      <c r="AD346" s="1">
        <v>5443.39</v>
      </c>
      <c r="AE346">
        <v>611.88</v>
      </c>
      <c r="AF346" s="1">
        <v>176565.31</v>
      </c>
      <c r="AG346" t="s">
        <v>3</v>
      </c>
      <c r="AH346" s="1">
        <v>36396</v>
      </c>
      <c r="AI346" s="1">
        <v>56805.73</v>
      </c>
      <c r="AJ346">
        <v>46.86</v>
      </c>
      <c r="AK346">
        <v>27.92</v>
      </c>
      <c r="AL346">
        <v>34.06</v>
      </c>
      <c r="AM346">
        <v>4.84</v>
      </c>
      <c r="AN346" s="1">
        <v>1538.29</v>
      </c>
      <c r="AO346">
        <v>1.0085999999999999</v>
      </c>
      <c r="AP346" s="1">
        <v>1578.33</v>
      </c>
      <c r="AQ346" s="1">
        <v>2008.07</v>
      </c>
      <c r="AR346" s="1">
        <v>6761.03</v>
      </c>
      <c r="AS346">
        <v>706.28</v>
      </c>
      <c r="AT346">
        <v>353.86</v>
      </c>
      <c r="AU346" s="1">
        <v>11407.56</v>
      </c>
      <c r="AV346" s="1">
        <v>6120.17</v>
      </c>
      <c r="AW346">
        <v>0.45729999999999998</v>
      </c>
      <c r="AX346" s="1">
        <v>4806.2700000000004</v>
      </c>
      <c r="AY346">
        <v>0.35909999999999997</v>
      </c>
      <c r="AZ346" s="1">
        <v>1304.55</v>
      </c>
      <c r="BA346">
        <v>9.7500000000000003E-2</v>
      </c>
      <c r="BB346" s="1">
        <v>1152.55</v>
      </c>
      <c r="BC346">
        <v>8.6099999999999996E-2</v>
      </c>
      <c r="BD346" s="1">
        <v>13383.55</v>
      </c>
      <c r="BE346" s="1">
        <v>5413.13</v>
      </c>
      <c r="BF346">
        <v>1.3584000000000001</v>
      </c>
      <c r="BG346">
        <v>0.56530000000000002</v>
      </c>
      <c r="BH346">
        <v>0.24390000000000001</v>
      </c>
      <c r="BI346">
        <v>0.1421</v>
      </c>
      <c r="BJ346">
        <v>3.3099999999999997E-2</v>
      </c>
      <c r="BK346">
        <v>1.5699999999999999E-2</v>
      </c>
    </row>
    <row r="347" spans="1:63" x14ac:dyDescent="0.25">
      <c r="A347" t="s">
        <v>348</v>
      </c>
      <c r="B347">
        <v>50740</v>
      </c>
      <c r="C347">
        <v>111.48</v>
      </c>
      <c r="D347">
        <v>7.66</v>
      </c>
      <c r="E347">
        <v>853.35</v>
      </c>
      <c r="F347">
        <v>886.96</v>
      </c>
      <c r="G347">
        <v>1.1999999999999999E-3</v>
      </c>
      <c r="H347">
        <v>1.1999999999999999E-3</v>
      </c>
      <c r="I347">
        <v>4.5999999999999999E-3</v>
      </c>
      <c r="J347">
        <v>8.0000000000000004E-4</v>
      </c>
      <c r="K347">
        <v>1.6400000000000001E-2</v>
      </c>
      <c r="L347">
        <v>0.9587</v>
      </c>
      <c r="M347">
        <v>1.7100000000000001E-2</v>
      </c>
      <c r="N347">
        <v>0.27939999999999998</v>
      </c>
      <c r="O347">
        <v>2.2000000000000001E-3</v>
      </c>
      <c r="P347">
        <v>0.14349999999999999</v>
      </c>
      <c r="Q347" s="1">
        <v>59102.8</v>
      </c>
      <c r="R347">
        <v>0.17849999999999999</v>
      </c>
      <c r="S347">
        <v>0.18659999999999999</v>
      </c>
      <c r="T347">
        <v>0.63490000000000002</v>
      </c>
      <c r="U347">
        <v>8.86</v>
      </c>
      <c r="V347" s="1">
        <v>71362.070000000007</v>
      </c>
      <c r="W347">
        <v>92.84</v>
      </c>
      <c r="X347" s="1">
        <v>227161.76</v>
      </c>
      <c r="Y347">
        <v>0.64539999999999997</v>
      </c>
      <c r="Z347">
        <v>0.1082</v>
      </c>
      <c r="AA347">
        <v>0.24640000000000001</v>
      </c>
      <c r="AB347">
        <v>0.35460000000000003</v>
      </c>
      <c r="AC347">
        <v>227.16</v>
      </c>
      <c r="AD347" s="1">
        <v>6580.71</v>
      </c>
      <c r="AE347">
        <v>533.53</v>
      </c>
      <c r="AF347" s="1">
        <v>183500.72</v>
      </c>
      <c r="AG347" t="s">
        <v>3</v>
      </c>
      <c r="AH347" s="1">
        <v>36502</v>
      </c>
      <c r="AI347" s="1">
        <v>59065.41</v>
      </c>
      <c r="AJ347">
        <v>36.04</v>
      </c>
      <c r="AK347">
        <v>24.74</v>
      </c>
      <c r="AL347">
        <v>26.64</v>
      </c>
      <c r="AM347">
        <v>4.54</v>
      </c>
      <c r="AN347" s="1">
        <v>1812.28</v>
      </c>
      <c r="AO347">
        <v>1.3358000000000001</v>
      </c>
      <c r="AP347" s="1">
        <v>1689.55</v>
      </c>
      <c r="AQ347" s="1">
        <v>2340.6</v>
      </c>
      <c r="AR347" s="1">
        <v>7672.88</v>
      </c>
      <c r="AS347">
        <v>739.54</v>
      </c>
      <c r="AT347">
        <v>400.09</v>
      </c>
      <c r="AU347" s="1">
        <v>12842.66</v>
      </c>
      <c r="AV347" s="1">
        <v>6780.35</v>
      </c>
      <c r="AW347">
        <v>0.42630000000000001</v>
      </c>
      <c r="AX347" s="1">
        <v>6114.98</v>
      </c>
      <c r="AY347">
        <v>0.38450000000000001</v>
      </c>
      <c r="AZ347" s="1">
        <v>1865.57</v>
      </c>
      <c r="BA347">
        <v>0.1173</v>
      </c>
      <c r="BB347" s="1">
        <v>1143.31</v>
      </c>
      <c r="BC347">
        <v>7.1900000000000006E-2</v>
      </c>
      <c r="BD347" s="1">
        <v>15904.21</v>
      </c>
      <c r="BE347" s="1">
        <v>6285.57</v>
      </c>
      <c r="BF347">
        <v>1.7563</v>
      </c>
      <c r="BG347">
        <v>0.54590000000000005</v>
      </c>
      <c r="BH347">
        <v>0.24390000000000001</v>
      </c>
      <c r="BI347">
        <v>0.14069999999999999</v>
      </c>
      <c r="BJ347">
        <v>3.4500000000000003E-2</v>
      </c>
      <c r="BK347">
        <v>3.5000000000000003E-2</v>
      </c>
    </row>
    <row r="348" spans="1:63" x14ac:dyDescent="0.25">
      <c r="A348" t="s">
        <v>349</v>
      </c>
      <c r="B348">
        <v>139303</v>
      </c>
      <c r="C348">
        <v>30.9</v>
      </c>
      <c r="D348">
        <v>118.38</v>
      </c>
      <c r="E348" s="1">
        <v>3658.4</v>
      </c>
      <c r="F348" s="1">
        <v>3460.27</v>
      </c>
      <c r="G348">
        <v>2.6499999999999999E-2</v>
      </c>
      <c r="H348">
        <v>8.9999999999999998E-4</v>
      </c>
      <c r="I348">
        <v>7.3599999999999999E-2</v>
      </c>
      <c r="J348">
        <v>1.1000000000000001E-3</v>
      </c>
      <c r="K348">
        <v>4.9399999999999999E-2</v>
      </c>
      <c r="L348">
        <v>0.79169999999999996</v>
      </c>
      <c r="M348">
        <v>5.67E-2</v>
      </c>
      <c r="N348">
        <v>0.25380000000000003</v>
      </c>
      <c r="O348">
        <v>2.1000000000000001E-2</v>
      </c>
      <c r="P348">
        <v>0.14230000000000001</v>
      </c>
      <c r="Q348" s="1">
        <v>68284.149999999994</v>
      </c>
      <c r="R348">
        <v>0.18049999999999999</v>
      </c>
      <c r="S348">
        <v>0.19309999999999999</v>
      </c>
      <c r="T348">
        <v>0.62639999999999996</v>
      </c>
      <c r="U348">
        <v>23.57</v>
      </c>
      <c r="V348" s="1">
        <v>92344.08</v>
      </c>
      <c r="W348">
        <v>151.27000000000001</v>
      </c>
      <c r="X348" s="1">
        <v>205157.58</v>
      </c>
      <c r="Y348">
        <v>0.76249999999999996</v>
      </c>
      <c r="Z348">
        <v>0.18740000000000001</v>
      </c>
      <c r="AA348">
        <v>5.0099999999999999E-2</v>
      </c>
      <c r="AB348">
        <v>0.23749999999999999</v>
      </c>
      <c r="AC348">
        <v>205.16</v>
      </c>
      <c r="AD348" s="1">
        <v>7727.58</v>
      </c>
      <c r="AE348">
        <v>813.04</v>
      </c>
      <c r="AF348" s="1">
        <v>185501.96</v>
      </c>
      <c r="AG348" t="s">
        <v>3</v>
      </c>
      <c r="AH348" s="1">
        <v>41374</v>
      </c>
      <c r="AI348" s="1">
        <v>70064.63</v>
      </c>
      <c r="AJ348">
        <v>59.69</v>
      </c>
      <c r="AK348">
        <v>35.78</v>
      </c>
      <c r="AL348">
        <v>40.86</v>
      </c>
      <c r="AM348">
        <v>4.84</v>
      </c>
      <c r="AN348" s="1">
        <v>1836.68</v>
      </c>
      <c r="AO348">
        <v>0.86939999999999995</v>
      </c>
      <c r="AP348" s="1">
        <v>1489.83</v>
      </c>
      <c r="AQ348" s="1">
        <v>2029.18</v>
      </c>
      <c r="AR348" s="1">
        <v>7314.9</v>
      </c>
      <c r="AS348">
        <v>824.48</v>
      </c>
      <c r="AT348">
        <v>332.01</v>
      </c>
      <c r="AU348" s="1">
        <v>11990.39</v>
      </c>
      <c r="AV348" s="1">
        <v>4388.2700000000004</v>
      </c>
      <c r="AW348">
        <v>0.32340000000000002</v>
      </c>
      <c r="AX348" s="1">
        <v>7245.05</v>
      </c>
      <c r="AY348">
        <v>0.53390000000000004</v>
      </c>
      <c r="AZ348">
        <v>846.1</v>
      </c>
      <c r="BA348">
        <v>6.2300000000000001E-2</v>
      </c>
      <c r="BB348" s="1">
        <v>1091.43</v>
      </c>
      <c r="BC348">
        <v>8.0399999999999999E-2</v>
      </c>
      <c r="BD348" s="1">
        <v>13570.84</v>
      </c>
      <c r="BE348" s="1">
        <v>2807.19</v>
      </c>
      <c r="BF348">
        <v>0.48449999999999999</v>
      </c>
      <c r="BG348">
        <v>0.58230000000000004</v>
      </c>
      <c r="BH348">
        <v>0.2321</v>
      </c>
      <c r="BI348">
        <v>0.1368</v>
      </c>
      <c r="BJ348">
        <v>2.92E-2</v>
      </c>
      <c r="BK348">
        <v>1.9599999999999999E-2</v>
      </c>
    </row>
    <row r="349" spans="1:63" x14ac:dyDescent="0.25">
      <c r="A349" t="s">
        <v>350</v>
      </c>
      <c r="B349">
        <v>47712</v>
      </c>
      <c r="C349">
        <v>71.900000000000006</v>
      </c>
      <c r="D349">
        <v>9.3800000000000008</v>
      </c>
      <c r="E349">
        <v>674.66</v>
      </c>
      <c r="F349">
        <v>662.06</v>
      </c>
      <c r="G349">
        <v>3.0000000000000001E-3</v>
      </c>
      <c r="H349">
        <v>4.0000000000000002E-4</v>
      </c>
      <c r="I349">
        <v>7.0000000000000001E-3</v>
      </c>
      <c r="J349">
        <v>8.9999999999999998E-4</v>
      </c>
      <c r="K349">
        <v>1.6E-2</v>
      </c>
      <c r="L349">
        <v>0.94679999999999997</v>
      </c>
      <c r="M349">
        <v>2.58E-2</v>
      </c>
      <c r="N349">
        <v>0.30199999999999999</v>
      </c>
      <c r="O349">
        <v>4.0000000000000002E-4</v>
      </c>
      <c r="P349">
        <v>0.13539999999999999</v>
      </c>
      <c r="Q349" s="1">
        <v>56907.93</v>
      </c>
      <c r="R349">
        <v>0.20100000000000001</v>
      </c>
      <c r="S349">
        <v>0.20619999999999999</v>
      </c>
      <c r="T349">
        <v>0.59279999999999999</v>
      </c>
      <c r="U349">
        <v>6.86</v>
      </c>
      <c r="V349" s="1">
        <v>71327.649999999994</v>
      </c>
      <c r="W349">
        <v>93.2</v>
      </c>
      <c r="X349" s="1">
        <v>197603.89</v>
      </c>
      <c r="Y349">
        <v>0.81230000000000002</v>
      </c>
      <c r="Z349">
        <v>6.1499999999999999E-2</v>
      </c>
      <c r="AA349">
        <v>0.12620000000000001</v>
      </c>
      <c r="AB349">
        <v>0.18770000000000001</v>
      </c>
      <c r="AC349">
        <v>197.6</v>
      </c>
      <c r="AD349" s="1">
        <v>5592.64</v>
      </c>
      <c r="AE349">
        <v>605.86</v>
      </c>
      <c r="AF349" s="1">
        <v>178091.77</v>
      </c>
      <c r="AG349" t="s">
        <v>3</v>
      </c>
      <c r="AH349" s="1">
        <v>37152</v>
      </c>
      <c r="AI349" s="1">
        <v>56790.12</v>
      </c>
      <c r="AJ349">
        <v>40.409999999999997</v>
      </c>
      <c r="AK349">
        <v>26.34</v>
      </c>
      <c r="AL349">
        <v>28.89</v>
      </c>
      <c r="AM349">
        <v>4.68</v>
      </c>
      <c r="AN349" s="1">
        <v>1909.36</v>
      </c>
      <c r="AO349">
        <v>1.3754</v>
      </c>
      <c r="AP349" s="1">
        <v>1910.49</v>
      </c>
      <c r="AQ349" s="1">
        <v>2520.2199999999998</v>
      </c>
      <c r="AR349" s="1">
        <v>7747.24</v>
      </c>
      <c r="AS349">
        <v>709.96</v>
      </c>
      <c r="AT349">
        <v>434.45</v>
      </c>
      <c r="AU349" s="1">
        <v>13322.36</v>
      </c>
      <c r="AV349" s="1">
        <v>7010.13</v>
      </c>
      <c r="AW349">
        <v>0.43219999999999997</v>
      </c>
      <c r="AX349" s="1">
        <v>5983.1</v>
      </c>
      <c r="AY349">
        <v>0.36890000000000001</v>
      </c>
      <c r="AZ349" s="1">
        <v>1910.66</v>
      </c>
      <c r="BA349">
        <v>0.1178</v>
      </c>
      <c r="BB349" s="1">
        <v>1315.19</v>
      </c>
      <c r="BC349">
        <v>8.1100000000000005E-2</v>
      </c>
      <c r="BD349" s="1">
        <v>16219.08</v>
      </c>
      <c r="BE349" s="1">
        <v>6048</v>
      </c>
      <c r="BF349">
        <v>1.6386000000000001</v>
      </c>
      <c r="BG349">
        <v>0.52470000000000006</v>
      </c>
      <c r="BH349">
        <v>0.245</v>
      </c>
      <c r="BI349">
        <v>0.17219999999999999</v>
      </c>
      <c r="BJ349">
        <v>3.6200000000000003E-2</v>
      </c>
      <c r="BK349">
        <v>2.1899999999999999E-2</v>
      </c>
    </row>
    <row r="350" spans="1:63" x14ac:dyDescent="0.25">
      <c r="A350" t="s">
        <v>351</v>
      </c>
      <c r="B350">
        <v>45526</v>
      </c>
      <c r="C350">
        <v>52.76</v>
      </c>
      <c r="D350">
        <v>20.100000000000001</v>
      </c>
      <c r="E350" s="1">
        <v>1060.54</v>
      </c>
      <c r="F350">
        <v>980.54</v>
      </c>
      <c r="G350">
        <v>3.5000000000000001E-3</v>
      </c>
      <c r="H350">
        <v>1E-3</v>
      </c>
      <c r="I350">
        <v>1.6199999999999999E-2</v>
      </c>
      <c r="J350">
        <v>8.0000000000000004E-4</v>
      </c>
      <c r="K350">
        <v>3.49E-2</v>
      </c>
      <c r="L350">
        <v>0.89439999999999997</v>
      </c>
      <c r="M350">
        <v>4.9299999999999997E-2</v>
      </c>
      <c r="N350">
        <v>0.44409999999999999</v>
      </c>
      <c r="O350">
        <v>4.3E-3</v>
      </c>
      <c r="P350">
        <v>0.15429999999999999</v>
      </c>
      <c r="Q350" s="1">
        <v>56031.71</v>
      </c>
      <c r="R350">
        <v>0.19439999999999999</v>
      </c>
      <c r="S350">
        <v>0.25309999999999999</v>
      </c>
      <c r="T350">
        <v>0.55249999999999999</v>
      </c>
      <c r="U350">
        <v>8.86</v>
      </c>
      <c r="V350" s="1">
        <v>71643.38</v>
      </c>
      <c r="W350">
        <v>115.21</v>
      </c>
      <c r="X350" s="1">
        <v>187843.16</v>
      </c>
      <c r="Y350">
        <v>0.74309999999999998</v>
      </c>
      <c r="Z350">
        <v>0.14199999999999999</v>
      </c>
      <c r="AA350">
        <v>0.1148</v>
      </c>
      <c r="AB350">
        <v>0.25690000000000002</v>
      </c>
      <c r="AC350">
        <v>187.84</v>
      </c>
      <c r="AD350" s="1">
        <v>5301.42</v>
      </c>
      <c r="AE350">
        <v>560.66</v>
      </c>
      <c r="AF350" s="1">
        <v>159618.47</v>
      </c>
      <c r="AG350" t="s">
        <v>3</v>
      </c>
      <c r="AH350" s="1">
        <v>34044</v>
      </c>
      <c r="AI350" s="1">
        <v>52967.38</v>
      </c>
      <c r="AJ350">
        <v>42.89</v>
      </c>
      <c r="AK350">
        <v>25.2</v>
      </c>
      <c r="AL350">
        <v>30.72</v>
      </c>
      <c r="AM350">
        <v>4.26</v>
      </c>
      <c r="AN350" s="1">
        <v>1519.34</v>
      </c>
      <c r="AO350">
        <v>1.1122000000000001</v>
      </c>
      <c r="AP350" s="1">
        <v>1728.13</v>
      </c>
      <c r="AQ350" s="1">
        <v>2290.4299999999998</v>
      </c>
      <c r="AR350" s="1">
        <v>7191.07</v>
      </c>
      <c r="AS350">
        <v>818.03</v>
      </c>
      <c r="AT350">
        <v>431.26</v>
      </c>
      <c r="AU350" s="1">
        <v>12458.91</v>
      </c>
      <c r="AV350" s="1">
        <v>7265.28</v>
      </c>
      <c r="AW350">
        <v>0.4612</v>
      </c>
      <c r="AX350" s="1">
        <v>5320.85</v>
      </c>
      <c r="AY350">
        <v>0.3377</v>
      </c>
      <c r="AZ350" s="1">
        <v>1580.94</v>
      </c>
      <c r="BA350">
        <v>0.1004</v>
      </c>
      <c r="BB350" s="1">
        <v>1587.06</v>
      </c>
      <c r="BC350">
        <v>0.1007</v>
      </c>
      <c r="BD350" s="1">
        <v>15754.13</v>
      </c>
      <c r="BE350" s="1">
        <v>5376.41</v>
      </c>
      <c r="BF350">
        <v>1.4938</v>
      </c>
      <c r="BG350">
        <v>0.52729999999999999</v>
      </c>
      <c r="BH350">
        <v>0.2296</v>
      </c>
      <c r="BI350">
        <v>0.1807</v>
      </c>
      <c r="BJ350">
        <v>3.5200000000000002E-2</v>
      </c>
      <c r="BK350">
        <v>2.7199999999999998E-2</v>
      </c>
    </row>
    <row r="351" spans="1:63" x14ac:dyDescent="0.25">
      <c r="A351" t="s">
        <v>352</v>
      </c>
      <c r="B351">
        <v>48777</v>
      </c>
      <c r="C351">
        <v>150.1</v>
      </c>
      <c r="D351">
        <v>9.99</v>
      </c>
      <c r="E351" s="1">
        <v>1499.78</v>
      </c>
      <c r="F351" s="1">
        <v>1422.14</v>
      </c>
      <c r="G351">
        <v>1.9E-3</v>
      </c>
      <c r="H351">
        <v>2.0000000000000001E-4</v>
      </c>
      <c r="I351">
        <v>1.0200000000000001E-2</v>
      </c>
      <c r="J351">
        <v>8.9999999999999998E-4</v>
      </c>
      <c r="K351">
        <v>1.18E-2</v>
      </c>
      <c r="L351">
        <v>0.94240000000000002</v>
      </c>
      <c r="M351">
        <v>3.27E-2</v>
      </c>
      <c r="N351">
        <v>0.95620000000000005</v>
      </c>
      <c r="O351">
        <v>5.0000000000000001E-4</v>
      </c>
      <c r="P351">
        <v>0.1817</v>
      </c>
      <c r="Q351" s="1">
        <v>58618.68</v>
      </c>
      <c r="R351">
        <v>0.17680000000000001</v>
      </c>
      <c r="S351">
        <v>0.20569999999999999</v>
      </c>
      <c r="T351">
        <v>0.61750000000000005</v>
      </c>
      <c r="U351">
        <v>12.9</v>
      </c>
      <c r="V351" s="1">
        <v>81594.490000000005</v>
      </c>
      <c r="W351">
        <v>111.7</v>
      </c>
      <c r="X351" s="1">
        <v>153035.41</v>
      </c>
      <c r="Y351">
        <v>0.63070000000000004</v>
      </c>
      <c r="Z351">
        <v>0.1032</v>
      </c>
      <c r="AA351">
        <v>0.2661</v>
      </c>
      <c r="AB351">
        <v>0.36930000000000002</v>
      </c>
      <c r="AC351">
        <v>153.04</v>
      </c>
      <c r="AD351" s="1">
        <v>3665.65</v>
      </c>
      <c r="AE351">
        <v>348.44</v>
      </c>
      <c r="AF351" s="1">
        <v>120604.72</v>
      </c>
      <c r="AG351" t="s">
        <v>3</v>
      </c>
      <c r="AH351" s="1">
        <v>31989</v>
      </c>
      <c r="AI351" s="1">
        <v>47932.42</v>
      </c>
      <c r="AJ351">
        <v>29.66</v>
      </c>
      <c r="AK351">
        <v>22.05</v>
      </c>
      <c r="AL351">
        <v>23.64</v>
      </c>
      <c r="AM351">
        <v>3.65</v>
      </c>
      <c r="AN351">
        <v>0</v>
      </c>
      <c r="AO351">
        <v>0.80249999999999999</v>
      </c>
      <c r="AP351" s="1">
        <v>1671.7</v>
      </c>
      <c r="AQ351" s="1">
        <v>2711.68</v>
      </c>
      <c r="AR351" s="1">
        <v>8312.5499999999993</v>
      </c>
      <c r="AS351">
        <v>721.96</v>
      </c>
      <c r="AT351">
        <v>356.64</v>
      </c>
      <c r="AU351" s="1">
        <v>13774.53</v>
      </c>
      <c r="AV351" s="1">
        <v>9787.49</v>
      </c>
      <c r="AW351">
        <v>0.59589999999999999</v>
      </c>
      <c r="AX351" s="1">
        <v>3260.9</v>
      </c>
      <c r="AY351">
        <v>0.19850000000000001</v>
      </c>
      <c r="AZ351" s="1">
        <v>1239.7</v>
      </c>
      <c r="BA351">
        <v>7.5499999999999998E-2</v>
      </c>
      <c r="BB351" s="1">
        <v>2136.0100000000002</v>
      </c>
      <c r="BC351">
        <v>0.13009999999999999</v>
      </c>
      <c r="BD351" s="1">
        <v>16424.099999999999</v>
      </c>
      <c r="BE351" s="1">
        <v>8436.7999999999993</v>
      </c>
      <c r="BF351">
        <v>3.4445999999999999</v>
      </c>
      <c r="BG351">
        <v>0.54590000000000005</v>
      </c>
      <c r="BH351">
        <v>0.25900000000000001</v>
      </c>
      <c r="BI351">
        <v>0.1341</v>
      </c>
      <c r="BJ351">
        <v>3.6400000000000002E-2</v>
      </c>
      <c r="BK351">
        <v>2.46E-2</v>
      </c>
    </row>
    <row r="352" spans="1:63" x14ac:dyDescent="0.25">
      <c r="A352" t="s">
        <v>353</v>
      </c>
      <c r="B352">
        <v>45534</v>
      </c>
      <c r="C352">
        <v>75.86</v>
      </c>
      <c r="D352">
        <v>16.14</v>
      </c>
      <c r="E352" s="1">
        <v>1224.6400000000001</v>
      </c>
      <c r="F352" s="1">
        <v>1158.1400000000001</v>
      </c>
      <c r="G352">
        <v>2.8999999999999998E-3</v>
      </c>
      <c r="H352">
        <v>6.9999999999999999E-4</v>
      </c>
      <c r="I352">
        <v>7.7999999999999996E-3</v>
      </c>
      <c r="J352">
        <v>1.4E-3</v>
      </c>
      <c r="K352">
        <v>3.1399999999999997E-2</v>
      </c>
      <c r="L352">
        <v>0.92230000000000001</v>
      </c>
      <c r="M352">
        <v>3.3599999999999998E-2</v>
      </c>
      <c r="N352">
        <v>0.36980000000000002</v>
      </c>
      <c r="O352">
        <v>3.2000000000000002E-3</v>
      </c>
      <c r="P352">
        <v>0.1532</v>
      </c>
      <c r="Q352" s="1">
        <v>60061.79</v>
      </c>
      <c r="R352">
        <v>0.1615</v>
      </c>
      <c r="S352">
        <v>0.22800000000000001</v>
      </c>
      <c r="T352">
        <v>0.61050000000000004</v>
      </c>
      <c r="U352">
        <v>9.67</v>
      </c>
      <c r="V352" s="1">
        <v>80443.88</v>
      </c>
      <c r="W352">
        <v>121.08</v>
      </c>
      <c r="X352" s="1">
        <v>198080.3</v>
      </c>
      <c r="Y352">
        <v>0.77569999999999995</v>
      </c>
      <c r="Z352">
        <v>0.12920000000000001</v>
      </c>
      <c r="AA352">
        <v>9.5000000000000001E-2</v>
      </c>
      <c r="AB352">
        <v>0.2243</v>
      </c>
      <c r="AC352">
        <v>198.08</v>
      </c>
      <c r="AD352" s="1">
        <v>5860</v>
      </c>
      <c r="AE352">
        <v>603.22</v>
      </c>
      <c r="AF352" s="1">
        <v>169222.48</v>
      </c>
      <c r="AG352" t="s">
        <v>3</v>
      </c>
      <c r="AH352" s="1">
        <v>35250</v>
      </c>
      <c r="AI352" s="1">
        <v>56491.53</v>
      </c>
      <c r="AJ352">
        <v>43.02</v>
      </c>
      <c r="AK352">
        <v>26.01</v>
      </c>
      <c r="AL352">
        <v>30.26</v>
      </c>
      <c r="AM352">
        <v>4.32</v>
      </c>
      <c r="AN352" s="1">
        <v>1488.71</v>
      </c>
      <c r="AO352">
        <v>1.1394</v>
      </c>
      <c r="AP352" s="1">
        <v>1680.53</v>
      </c>
      <c r="AQ352" s="1">
        <v>2310.65</v>
      </c>
      <c r="AR352" s="1">
        <v>7132.21</v>
      </c>
      <c r="AS352">
        <v>776.84</v>
      </c>
      <c r="AT352">
        <v>425.14</v>
      </c>
      <c r="AU352" s="1">
        <v>12325.38</v>
      </c>
      <c r="AV352" s="1">
        <v>6598.04</v>
      </c>
      <c r="AW352">
        <v>0.44419999999999998</v>
      </c>
      <c r="AX352" s="1">
        <v>5449.72</v>
      </c>
      <c r="AY352">
        <v>0.3669</v>
      </c>
      <c r="AZ352" s="1">
        <v>1559.91</v>
      </c>
      <c r="BA352">
        <v>0.105</v>
      </c>
      <c r="BB352" s="1">
        <v>1247.0899999999999</v>
      </c>
      <c r="BC352">
        <v>8.4000000000000005E-2</v>
      </c>
      <c r="BD352" s="1">
        <v>14854.76</v>
      </c>
      <c r="BE352" s="1">
        <v>5180.92</v>
      </c>
      <c r="BF352">
        <v>1.3511</v>
      </c>
      <c r="BG352">
        <v>0.54679999999999995</v>
      </c>
      <c r="BH352">
        <v>0.23810000000000001</v>
      </c>
      <c r="BI352">
        <v>0.1663</v>
      </c>
      <c r="BJ352">
        <v>3.1600000000000003E-2</v>
      </c>
      <c r="BK352">
        <v>1.72E-2</v>
      </c>
    </row>
    <row r="353" spans="1:63" x14ac:dyDescent="0.25">
      <c r="A353" t="s">
        <v>354</v>
      </c>
      <c r="B353">
        <v>44412</v>
      </c>
      <c r="C353">
        <v>11.24</v>
      </c>
      <c r="D353">
        <v>366.93</v>
      </c>
      <c r="E353" s="1">
        <v>4123.55</v>
      </c>
      <c r="F353" s="1">
        <v>3187.11</v>
      </c>
      <c r="G353">
        <v>2.8999999999999998E-3</v>
      </c>
      <c r="H353">
        <v>5.9999999999999995E-4</v>
      </c>
      <c r="I353">
        <v>0.44180000000000003</v>
      </c>
      <c r="J353">
        <v>1.6000000000000001E-3</v>
      </c>
      <c r="K353">
        <v>0.123</v>
      </c>
      <c r="L353">
        <v>0.31819999999999998</v>
      </c>
      <c r="M353">
        <v>0.112</v>
      </c>
      <c r="N353">
        <v>0.99250000000000005</v>
      </c>
      <c r="O353">
        <v>3.7900000000000003E-2</v>
      </c>
      <c r="P353">
        <v>0.1958</v>
      </c>
      <c r="Q353" s="1">
        <v>64063.92</v>
      </c>
      <c r="R353">
        <v>0.26100000000000001</v>
      </c>
      <c r="S353">
        <v>0.2137</v>
      </c>
      <c r="T353">
        <v>0.52529999999999999</v>
      </c>
      <c r="U353">
        <v>32</v>
      </c>
      <c r="V353" s="1">
        <v>88245.62</v>
      </c>
      <c r="W353">
        <v>127.17</v>
      </c>
      <c r="X353" s="1">
        <v>84175.64</v>
      </c>
      <c r="Y353">
        <v>0.64710000000000001</v>
      </c>
      <c r="Z353">
        <v>0.28160000000000002</v>
      </c>
      <c r="AA353">
        <v>7.1300000000000002E-2</v>
      </c>
      <c r="AB353">
        <v>0.35289999999999999</v>
      </c>
      <c r="AC353">
        <v>84.18</v>
      </c>
      <c r="AD353" s="1">
        <v>3801.82</v>
      </c>
      <c r="AE353">
        <v>448.59</v>
      </c>
      <c r="AF353" s="1">
        <v>70516.039999999994</v>
      </c>
      <c r="AG353" t="s">
        <v>3</v>
      </c>
      <c r="AH353" s="1">
        <v>26833</v>
      </c>
      <c r="AI353" s="1">
        <v>38535.339999999997</v>
      </c>
      <c r="AJ353">
        <v>62.56</v>
      </c>
      <c r="AK353">
        <v>41.22</v>
      </c>
      <c r="AL353">
        <v>47.34</v>
      </c>
      <c r="AM353">
        <v>4.76</v>
      </c>
      <c r="AN353">
        <v>1.78</v>
      </c>
      <c r="AO353">
        <v>1.1592</v>
      </c>
      <c r="AP353" s="1">
        <v>2115.91</v>
      </c>
      <c r="AQ353" s="1">
        <v>2778.35</v>
      </c>
      <c r="AR353" s="1">
        <v>8282.4699999999993</v>
      </c>
      <c r="AS353" s="1">
        <v>1014.17</v>
      </c>
      <c r="AT353">
        <v>561.94000000000005</v>
      </c>
      <c r="AU353" s="1">
        <v>14752.83</v>
      </c>
      <c r="AV353" s="1">
        <v>10941.37</v>
      </c>
      <c r="AW353">
        <v>0.57779999999999998</v>
      </c>
      <c r="AX353" s="1">
        <v>4418.7700000000004</v>
      </c>
      <c r="AY353">
        <v>0.23330000000000001</v>
      </c>
      <c r="AZ353" s="1">
        <v>1064.67</v>
      </c>
      <c r="BA353">
        <v>5.62E-2</v>
      </c>
      <c r="BB353" s="1">
        <v>2513.0500000000002</v>
      </c>
      <c r="BC353">
        <v>0.13270000000000001</v>
      </c>
      <c r="BD353" s="1">
        <v>18937.86</v>
      </c>
      <c r="BE353" s="1">
        <v>6276.6</v>
      </c>
      <c r="BF353">
        <v>3.5710999999999999</v>
      </c>
      <c r="BG353">
        <v>0.56120000000000003</v>
      </c>
      <c r="BH353">
        <v>0.21579999999999999</v>
      </c>
      <c r="BI353">
        <v>0.18099999999999999</v>
      </c>
      <c r="BJ353">
        <v>2.75E-2</v>
      </c>
      <c r="BK353">
        <v>1.4500000000000001E-2</v>
      </c>
    </row>
    <row r="354" spans="1:63" x14ac:dyDescent="0.25">
      <c r="A354" t="s">
        <v>355</v>
      </c>
      <c r="B354">
        <v>44420</v>
      </c>
      <c r="C354">
        <v>76.52</v>
      </c>
      <c r="D354">
        <v>34.909999999999997</v>
      </c>
      <c r="E354" s="1">
        <v>2671.48</v>
      </c>
      <c r="F354" s="1">
        <v>2507.41</v>
      </c>
      <c r="G354">
        <v>6.8999999999999999E-3</v>
      </c>
      <c r="H354">
        <v>3.0999999999999999E-3</v>
      </c>
      <c r="I354">
        <v>1.61E-2</v>
      </c>
      <c r="J354">
        <v>1E-3</v>
      </c>
      <c r="K354">
        <v>5.0299999999999997E-2</v>
      </c>
      <c r="L354">
        <v>0.87849999999999995</v>
      </c>
      <c r="M354">
        <v>4.41E-2</v>
      </c>
      <c r="N354">
        <v>0.41870000000000002</v>
      </c>
      <c r="O354">
        <v>1.83E-2</v>
      </c>
      <c r="P354">
        <v>0.1527</v>
      </c>
      <c r="Q354" s="1">
        <v>63747.74</v>
      </c>
      <c r="R354">
        <v>0.16059999999999999</v>
      </c>
      <c r="S354">
        <v>0.19980000000000001</v>
      </c>
      <c r="T354">
        <v>0.63970000000000005</v>
      </c>
      <c r="U354">
        <v>18.29</v>
      </c>
      <c r="V354" s="1">
        <v>81878.44</v>
      </c>
      <c r="W354">
        <v>141.27000000000001</v>
      </c>
      <c r="X354" s="1">
        <v>180342.2</v>
      </c>
      <c r="Y354">
        <v>0.73599999999999999</v>
      </c>
      <c r="Z354">
        <v>0.17979999999999999</v>
      </c>
      <c r="AA354">
        <v>8.4199999999999997E-2</v>
      </c>
      <c r="AB354">
        <v>0.26400000000000001</v>
      </c>
      <c r="AC354">
        <v>180.34</v>
      </c>
      <c r="AD354" s="1">
        <v>5880.39</v>
      </c>
      <c r="AE354">
        <v>596.99</v>
      </c>
      <c r="AF354" s="1">
        <v>158662.97</v>
      </c>
      <c r="AG354" t="s">
        <v>3</v>
      </c>
      <c r="AH354" s="1">
        <v>33634</v>
      </c>
      <c r="AI354" s="1">
        <v>56266.2</v>
      </c>
      <c r="AJ354">
        <v>50.17</v>
      </c>
      <c r="AK354">
        <v>29.02</v>
      </c>
      <c r="AL354">
        <v>36.44</v>
      </c>
      <c r="AM354">
        <v>3.75</v>
      </c>
      <c r="AN354" s="1">
        <v>1496.99</v>
      </c>
      <c r="AO354">
        <v>1.1115999999999999</v>
      </c>
      <c r="AP354" s="1">
        <v>1517.79</v>
      </c>
      <c r="AQ354" s="1">
        <v>1935.4</v>
      </c>
      <c r="AR354" s="1">
        <v>7085.45</v>
      </c>
      <c r="AS354">
        <v>765.84</v>
      </c>
      <c r="AT354">
        <v>419.93</v>
      </c>
      <c r="AU354" s="1">
        <v>11724.41</v>
      </c>
      <c r="AV354" s="1">
        <v>5673.33</v>
      </c>
      <c r="AW354">
        <v>0.40660000000000002</v>
      </c>
      <c r="AX354" s="1">
        <v>5872.25</v>
      </c>
      <c r="AY354">
        <v>0.4209</v>
      </c>
      <c r="AZ354" s="1">
        <v>1061.07</v>
      </c>
      <c r="BA354">
        <v>7.6100000000000001E-2</v>
      </c>
      <c r="BB354" s="1">
        <v>1345.64</v>
      </c>
      <c r="BC354">
        <v>9.64E-2</v>
      </c>
      <c r="BD354" s="1">
        <v>13952.3</v>
      </c>
      <c r="BE354" s="1">
        <v>4133.8</v>
      </c>
      <c r="BF354">
        <v>1.0477000000000001</v>
      </c>
      <c r="BG354">
        <v>0.57140000000000002</v>
      </c>
      <c r="BH354">
        <v>0.23899999999999999</v>
      </c>
      <c r="BI354">
        <v>0.13689999999999999</v>
      </c>
      <c r="BJ354">
        <v>3.0099999999999998E-2</v>
      </c>
      <c r="BK354">
        <v>2.2599999999999999E-2</v>
      </c>
    </row>
    <row r="355" spans="1:63" x14ac:dyDescent="0.25">
      <c r="A355" t="s">
        <v>356</v>
      </c>
      <c r="B355">
        <v>44438</v>
      </c>
      <c r="C355">
        <v>85.81</v>
      </c>
      <c r="D355">
        <v>22.37</v>
      </c>
      <c r="E355" s="1">
        <v>1919.77</v>
      </c>
      <c r="F355" s="1">
        <v>1796.85</v>
      </c>
      <c r="G355">
        <v>5.5999999999999999E-3</v>
      </c>
      <c r="H355">
        <v>3.8999999999999998E-3</v>
      </c>
      <c r="I355">
        <v>2.24E-2</v>
      </c>
      <c r="J355">
        <v>1E-3</v>
      </c>
      <c r="K355">
        <v>6.9599999999999995E-2</v>
      </c>
      <c r="L355">
        <v>0.84379999999999999</v>
      </c>
      <c r="M355">
        <v>5.3800000000000001E-2</v>
      </c>
      <c r="N355">
        <v>0.41470000000000001</v>
      </c>
      <c r="O355">
        <v>9.9000000000000008E-3</v>
      </c>
      <c r="P355">
        <v>0.15340000000000001</v>
      </c>
      <c r="Q355" s="1">
        <v>62921.25</v>
      </c>
      <c r="R355">
        <v>0.1802</v>
      </c>
      <c r="S355">
        <v>0.20730000000000001</v>
      </c>
      <c r="T355">
        <v>0.61250000000000004</v>
      </c>
      <c r="U355">
        <v>13.57</v>
      </c>
      <c r="V355" s="1">
        <v>79375.91</v>
      </c>
      <c r="W355">
        <v>136.82</v>
      </c>
      <c r="X355" s="1">
        <v>185602.12</v>
      </c>
      <c r="Y355">
        <v>0.73880000000000001</v>
      </c>
      <c r="Z355">
        <v>0.18279999999999999</v>
      </c>
      <c r="AA355">
        <v>7.8399999999999997E-2</v>
      </c>
      <c r="AB355">
        <v>0.26119999999999999</v>
      </c>
      <c r="AC355">
        <v>185.6</v>
      </c>
      <c r="AD355" s="1">
        <v>5427.67</v>
      </c>
      <c r="AE355">
        <v>558.62</v>
      </c>
      <c r="AF355" s="1">
        <v>172353.41</v>
      </c>
      <c r="AG355" t="s">
        <v>3</v>
      </c>
      <c r="AH355" s="1">
        <v>34762</v>
      </c>
      <c r="AI355" s="1">
        <v>55521.88</v>
      </c>
      <c r="AJ355">
        <v>44.83</v>
      </c>
      <c r="AK355">
        <v>27.01</v>
      </c>
      <c r="AL355">
        <v>33.46</v>
      </c>
      <c r="AM355">
        <v>4.03</v>
      </c>
      <c r="AN355" s="1">
        <v>1385.88</v>
      </c>
      <c r="AO355">
        <v>1.1355999999999999</v>
      </c>
      <c r="AP355" s="1">
        <v>1455.72</v>
      </c>
      <c r="AQ355" s="1">
        <v>2129.91</v>
      </c>
      <c r="AR355" s="1">
        <v>7385.58</v>
      </c>
      <c r="AS355">
        <v>861.66</v>
      </c>
      <c r="AT355">
        <v>382.59</v>
      </c>
      <c r="AU355" s="1">
        <v>12215.46</v>
      </c>
      <c r="AV355" s="1">
        <v>5985.43</v>
      </c>
      <c r="AW355">
        <v>0.4178</v>
      </c>
      <c r="AX355" s="1">
        <v>5697.26</v>
      </c>
      <c r="AY355">
        <v>0.3977</v>
      </c>
      <c r="AZ355" s="1">
        <v>1221.25</v>
      </c>
      <c r="BA355">
        <v>8.5300000000000001E-2</v>
      </c>
      <c r="BB355" s="1">
        <v>1421.25</v>
      </c>
      <c r="BC355">
        <v>9.9199999999999997E-2</v>
      </c>
      <c r="BD355" s="1">
        <v>14325.19</v>
      </c>
      <c r="BE355" s="1">
        <v>4314.1400000000003</v>
      </c>
      <c r="BF355">
        <v>1.177</v>
      </c>
      <c r="BG355">
        <v>0.56640000000000001</v>
      </c>
      <c r="BH355">
        <v>0.23530000000000001</v>
      </c>
      <c r="BI355">
        <v>0.1512</v>
      </c>
      <c r="BJ355">
        <v>2.93E-2</v>
      </c>
      <c r="BK355">
        <v>1.78E-2</v>
      </c>
    </row>
    <row r="356" spans="1:63" x14ac:dyDescent="0.25">
      <c r="A356" t="s">
        <v>357</v>
      </c>
      <c r="B356">
        <v>49270</v>
      </c>
      <c r="C356">
        <v>113.71</v>
      </c>
      <c r="D356">
        <v>9.6999999999999993</v>
      </c>
      <c r="E356" s="1">
        <v>1103.1600000000001</v>
      </c>
      <c r="F356" s="1">
        <v>1048.48</v>
      </c>
      <c r="G356">
        <v>1.9E-3</v>
      </c>
      <c r="H356">
        <v>8.0000000000000004E-4</v>
      </c>
      <c r="I356">
        <v>6.7999999999999996E-3</v>
      </c>
      <c r="J356">
        <v>8.9999999999999998E-4</v>
      </c>
      <c r="K356">
        <v>2.8299999999999999E-2</v>
      </c>
      <c r="L356">
        <v>0.93269999999999997</v>
      </c>
      <c r="M356">
        <v>2.86E-2</v>
      </c>
      <c r="N356">
        <v>0.39360000000000001</v>
      </c>
      <c r="O356">
        <v>4.7000000000000002E-3</v>
      </c>
      <c r="P356">
        <v>0.1653</v>
      </c>
      <c r="Q356" s="1">
        <v>56548.39</v>
      </c>
      <c r="R356">
        <v>0.193</v>
      </c>
      <c r="S356">
        <v>0.24160000000000001</v>
      </c>
      <c r="T356">
        <v>0.56540000000000001</v>
      </c>
      <c r="U356">
        <v>10.62</v>
      </c>
      <c r="V356" s="1">
        <v>68501.11</v>
      </c>
      <c r="W356">
        <v>99.59</v>
      </c>
      <c r="X356" s="1">
        <v>200857.84</v>
      </c>
      <c r="Y356">
        <v>0.70979999999999999</v>
      </c>
      <c r="Z356">
        <v>0.1147</v>
      </c>
      <c r="AA356">
        <v>0.17549999999999999</v>
      </c>
      <c r="AB356">
        <v>0.29020000000000001</v>
      </c>
      <c r="AC356">
        <v>200.86</v>
      </c>
      <c r="AD356" s="1">
        <v>5748.11</v>
      </c>
      <c r="AE356">
        <v>502.32</v>
      </c>
      <c r="AF356" s="1">
        <v>165211.29</v>
      </c>
      <c r="AG356" t="s">
        <v>3</v>
      </c>
      <c r="AH356" s="1">
        <v>33784</v>
      </c>
      <c r="AI356" s="1">
        <v>51827.77</v>
      </c>
      <c r="AJ356">
        <v>38.24</v>
      </c>
      <c r="AK356">
        <v>24.73</v>
      </c>
      <c r="AL356">
        <v>27.71</v>
      </c>
      <c r="AM356">
        <v>4.3499999999999996</v>
      </c>
      <c r="AN356" s="1">
        <v>1604.99</v>
      </c>
      <c r="AO356">
        <v>1.2483</v>
      </c>
      <c r="AP356" s="1">
        <v>1714.93</v>
      </c>
      <c r="AQ356" s="1">
        <v>2355.41</v>
      </c>
      <c r="AR356" s="1">
        <v>7221.37</v>
      </c>
      <c r="AS356">
        <v>666.58</v>
      </c>
      <c r="AT356">
        <v>317.83999999999997</v>
      </c>
      <c r="AU356" s="1">
        <v>12276.13</v>
      </c>
      <c r="AV356" s="1">
        <v>7484.75</v>
      </c>
      <c r="AW356">
        <v>0.48010000000000003</v>
      </c>
      <c r="AX356" s="1">
        <v>5362.23</v>
      </c>
      <c r="AY356">
        <v>0.34399999999999997</v>
      </c>
      <c r="AZ356" s="1">
        <v>1403.35</v>
      </c>
      <c r="BA356">
        <v>0.09</v>
      </c>
      <c r="BB356" s="1">
        <v>1338.52</v>
      </c>
      <c r="BC356">
        <v>8.5900000000000004E-2</v>
      </c>
      <c r="BD356" s="1">
        <v>15588.86</v>
      </c>
      <c r="BE356" s="1">
        <v>6176.14</v>
      </c>
      <c r="BF356">
        <v>1.9616</v>
      </c>
      <c r="BG356">
        <v>0.54090000000000005</v>
      </c>
      <c r="BH356">
        <v>0.25</v>
      </c>
      <c r="BI356">
        <v>0.15160000000000001</v>
      </c>
      <c r="BJ356">
        <v>4.0500000000000001E-2</v>
      </c>
      <c r="BK356">
        <v>1.7000000000000001E-2</v>
      </c>
    </row>
    <row r="357" spans="1:63" x14ac:dyDescent="0.25">
      <c r="A357" t="s">
        <v>358</v>
      </c>
      <c r="B357">
        <v>44446</v>
      </c>
      <c r="C357">
        <v>77.900000000000006</v>
      </c>
      <c r="D357">
        <v>16.54</v>
      </c>
      <c r="E357" s="1">
        <v>1288.25</v>
      </c>
      <c r="F357" s="1">
        <v>1219.42</v>
      </c>
      <c r="G357">
        <v>1.9E-3</v>
      </c>
      <c r="H357">
        <v>4.0000000000000002E-4</v>
      </c>
      <c r="I357">
        <v>1.2200000000000001E-2</v>
      </c>
      <c r="J357">
        <v>6.9999999999999999E-4</v>
      </c>
      <c r="K357">
        <v>1.2999999999999999E-2</v>
      </c>
      <c r="L357">
        <v>0.93579999999999997</v>
      </c>
      <c r="M357">
        <v>3.61E-2</v>
      </c>
      <c r="N357">
        <v>0.92059999999999997</v>
      </c>
      <c r="O357">
        <v>1.5E-3</v>
      </c>
      <c r="P357">
        <v>0.18179999999999999</v>
      </c>
      <c r="Q357" s="1">
        <v>57475.12</v>
      </c>
      <c r="R357">
        <v>0.1799</v>
      </c>
      <c r="S357">
        <v>0.19289999999999999</v>
      </c>
      <c r="T357">
        <v>0.62719999999999998</v>
      </c>
      <c r="U357">
        <v>11.19</v>
      </c>
      <c r="V357" s="1">
        <v>80341.95</v>
      </c>
      <c r="W357">
        <v>110.49</v>
      </c>
      <c r="X357" s="1">
        <v>126560.31</v>
      </c>
      <c r="Y357">
        <v>0.65139999999999998</v>
      </c>
      <c r="Z357">
        <v>0.1452</v>
      </c>
      <c r="AA357">
        <v>0.2034</v>
      </c>
      <c r="AB357">
        <v>0.34860000000000002</v>
      </c>
      <c r="AC357">
        <v>126.56</v>
      </c>
      <c r="AD357" s="1">
        <v>3162.83</v>
      </c>
      <c r="AE357">
        <v>324.54000000000002</v>
      </c>
      <c r="AF357" s="1">
        <v>102516.24</v>
      </c>
      <c r="AG357" t="s">
        <v>3</v>
      </c>
      <c r="AH357" s="1">
        <v>30568</v>
      </c>
      <c r="AI357" s="1">
        <v>45645.24</v>
      </c>
      <c r="AJ357">
        <v>31.9</v>
      </c>
      <c r="AK357">
        <v>23.28</v>
      </c>
      <c r="AL357">
        <v>25.48</v>
      </c>
      <c r="AM357">
        <v>3.79</v>
      </c>
      <c r="AN357">
        <v>284.7</v>
      </c>
      <c r="AO357">
        <v>0.79810000000000003</v>
      </c>
      <c r="AP357" s="1">
        <v>1682.52</v>
      </c>
      <c r="AQ357" s="1">
        <v>2667.46</v>
      </c>
      <c r="AR357" s="1">
        <v>8035.29</v>
      </c>
      <c r="AS357">
        <v>768.69</v>
      </c>
      <c r="AT357">
        <v>395.34</v>
      </c>
      <c r="AU357" s="1">
        <v>13549.3</v>
      </c>
      <c r="AV357" s="1">
        <v>10158.65</v>
      </c>
      <c r="AW357">
        <v>0.62539999999999996</v>
      </c>
      <c r="AX357" s="1">
        <v>2781.93</v>
      </c>
      <c r="AY357">
        <v>0.17130000000000001</v>
      </c>
      <c r="AZ357" s="1">
        <v>1265.1300000000001</v>
      </c>
      <c r="BA357">
        <v>7.7899999999999997E-2</v>
      </c>
      <c r="BB357" s="1">
        <v>2036.44</v>
      </c>
      <c r="BC357">
        <v>0.12540000000000001</v>
      </c>
      <c r="BD357" s="1">
        <v>16242.16</v>
      </c>
      <c r="BE357" s="1">
        <v>8734.93</v>
      </c>
      <c r="BF357">
        <v>3.8191000000000002</v>
      </c>
      <c r="BG357">
        <v>0.53690000000000004</v>
      </c>
      <c r="BH357">
        <v>0.25990000000000002</v>
      </c>
      <c r="BI357">
        <v>0.1467</v>
      </c>
      <c r="BJ357">
        <v>3.49E-2</v>
      </c>
      <c r="BK357">
        <v>2.1600000000000001E-2</v>
      </c>
    </row>
    <row r="358" spans="1:63" x14ac:dyDescent="0.25">
      <c r="A358" t="s">
        <v>359</v>
      </c>
      <c r="B358">
        <v>46995</v>
      </c>
      <c r="C358">
        <v>21.62</v>
      </c>
      <c r="D358">
        <v>201.22</v>
      </c>
      <c r="E358" s="1">
        <v>4350.26</v>
      </c>
      <c r="F358" s="1">
        <v>4293.09</v>
      </c>
      <c r="G358">
        <v>0.1226</v>
      </c>
      <c r="H358">
        <v>1E-3</v>
      </c>
      <c r="I358">
        <v>5.1799999999999999E-2</v>
      </c>
      <c r="J358">
        <v>1.5E-3</v>
      </c>
      <c r="K358">
        <v>4.2000000000000003E-2</v>
      </c>
      <c r="L358">
        <v>0.72629999999999995</v>
      </c>
      <c r="M358">
        <v>5.4800000000000001E-2</v>
      </c>
      <c r="N358">
        <v>7.5399999999999995E-2</v>
      </c>
      <c r="O358">
        <v>3.04E-2</v>
      </c>
      <c r="P358">
        <v>0.1205</v>
      </c>
      <c r="Q358" s="1">
        <v>80555.009999999995</v>
      </c>
      <c r="R358">
        <v>0.15129999999999999</v>
      </c>
      <c r="S358">
        <v>0.17929999999999999</v>
      </c>
      <c r="T358">
        <v>0.6694</v>
      </c>
      <c r="U358">
        <v>26.67</v>
      </c>
      <c r="V358" s="1">
        <v>98251.91</v>
      </c>
      <c r="W358">
        <v>161.86000000000001</v>
      </c>
      <c r="X358" s="1">
        <v>281843.13</v>
      </c>
      <c r="Y358">
        <v>0.81489999999999996</v>
      </c>
      <c r="Z358">
        <v>0.15390000000000001</v>
      </c>
      <c r="AA358">
        <v>3.1199999999999999E-2</v>
      </c>
      <c r="AB358">
        <v>0.18509999999999999</v>
      </c>
      <c r="AC358">
        <v>281.83999999999997</v>
      </c>
      <c r="AD358" s="1">
        <v>12113</v>
      </c>
      <c r="AE358" s="1">
        <v>1166.03</v>
      </c>
      <c r="AF358" s="1">
        <v>302914.40999999997</v>
      </c>
      <c r="AG358" t="s">
        <v>3</v>
      </c>
      <c r="AH358" s="1">
        <v>68198</v>
      </c>
      <c r="AI358" s="1">
        <v>159676.73000000001</v>
      </c>
      <c r="AJ358">
        <v>89.45</v>
      </c>
      <c r="AK358">
        <v>42.29</v>
      </c>
      <c r="AL358">
        <v>54.17</v>
      </c>
      <c r="AM358">
        <v>5.04</v>
      </c>
      <c r="AN358" s="1">
        <v>3146.29</v>
      </c>
      <c r="AO358">
        <v>0.58750000000000002</v>
      </c>
      <c r="AP358" s="1">
        <v>1653.61</v>
      </c>
      <c r="AQ358" s="1">
        <v>2100.63</v>
      </c>
      <c r="AR358" s="1">
        <v>8913.99</v>
      </c>
      <c r="AS358">
        <v>969.79</v>
      </c>
      <c r="AT358">
        <v>463.22</v>
      </c>
      <c r="AU358" s="1">
        <v>14101.23</v>
      </c>
      <c r="AV358" s="1">
        <v>2724.61</v>
      </c>
      <c r="AW358">
        <v>0.1772</v>
      </c>
      <c r="AX358" s="1">
        <v>10765.6</v>
      </c>
      <c r="AY358">
        <v>0.70040000000000002</v>
      </c>
      <c r="AZ358" s="1">
        <v>1231.56</v>
      </c>
      <c r="BA358">
        <v>8.0100000000000005E-2</v>
      </c>
      <c r="BB358">
        <v>649.79999999999995</v>
      </c>
      <c r="BC358">
        <v>4.2299999999999997E-2</v>
      </c>
      <c r="BD358" s="1">
        <v>15371.56</v>
      </c>
      <c r="BE358" s="1">
        <v>1341.21</v>
      </c>
      <c r="BF358">
        <v>0.1072</v>
      </c>
      <c r="BG358">
        <v>0.61019999999999996</v>
      </c>
      <c r="BH358">
        <v>0.2253</v>
      </c>
      <c r="BI358">
        <v>0.1103</v>
      </c>
      <c r="BJ358">
        <v>3.1600000000000003E-2</v>
      </c>
      <c r="BK358">
        <v>2.2499999999999999E-2</v>
      </c>
    </row>
    <row r="359" spans="1:63" x14ac:dyDescent="0.25">
      <c r="A359" t="s">
        <v>360</v>
      </c>
      <c r="B359">
        <v>44461</v>
      </c>
      <c r="C359">
        <v>9</v>
      </c>
      <c r="D359">
        <v>139.34</v>
      </c>
      <c r="E359" s="1">
        <v>1254.04</v>
      </c>
      <c r="F359" s="1">
        <v>1090.07</v>
      </c>
      <c r="G359">
        <v>3.2000000000000002E-3</v>
      </c>
      <c r="H359">
        <v>1E-3</v>
      </c>
      <c r="I359">
        <v>9.5299999999999996E-2</v>
      </c>
      <c r="J359">
        <v>1.9E-3</v>
      </c>
      <c r="K359">
        <v>5.2999999999999999E-2</v>
      </c>
      <c r="L359">
        <v>0.76480000000000004</v>
      </c>
      <c r="M359">
        <v>8.0699999999999994E-2</v>
      </c>
      <c r="N359">
        <v>0.88580000000000003</v>
      </c>
      <c r="O359">
        <v>1.41E-2</v>
      </c>
      <c r="P359">
        <v>0.17180000000000001</v>
      </c>
      <c r="Q359" s="1">
        <v>58137.78</v>
      </c>
      <c r="R359">
        <v>0.19969999999999999</v>
      </c>
      <c r="S359">
        <v>0.2056</v>
      </c>
      <c r="T359">
        <v>0.59470000000000001</v>
      </c>
      <c r="U359">
        <v>10.33</v>
      </c>
      <c r="V359" s="1">
        <v>79378.77</v>
      </c>
      <c r="W359">
        <v>117.64</v>
      </c>
      <c r="X359" s="1">
        <v>99227.03</v>
      </c>
      <c r="Y359">
        <v>0.66359999999999997</v>
      </c>
      <c r="Z359">
        <v>0.23910000000000001</v>
      </c>
      <c r="AA359">
        <v>9.74E-2</v>
      </c>
      <c r="AB359">
        <v>0.33639999999999998</v>
      </c>
      <c r="AC359">
        <v>99.23</v>
      </c>
      <c r="AD359" s="1">
        <v>3288.06</v>
      </c>
      <c r="AE359">
        <v>403.75</v>
      </c>
      <c r="AF359" s="1">
        <v>85130.05</v>
      </c>
      <c r="AG359" t="s">
        <v>3</v>
      </c>
      <c r="AH359" s="1">
        <v>28650</v>
      </c>
      <c r="AI359" s="1">
        <v>42172.87</v>
      </c>
      <c r="AJ359">
        <v>46.34</v>
      </c>
      <c r="AK359">
        <v>30.67</v>
      </c>
      <c r="AL359">
        <v>36.68</v>
      </c>
      <c r="AM359">
        <v>4.38</v>
      </c>
      <c r="AN359">
        <v>721.85</v>
      </c>
      <c r="AO359">
        <v>0.9052</v>
      </c>
      <c r="AP359" s="1">
        <v>2032.31</v>
      </c>
      <c r="AQ359" s="1">
        <v>2295.41</v>
      </c>
      <c r="AR359" s="1">
        <v>8178.92</v>
      </c>
      <c r="AS359">
        <v>864.7</v>
      </c>
      <c r="AT359">
        <v>408.03</v>
      </c>
      <c r="AU359" s="1">
        <v>13779.36</v>
      </c>
      <c r="AV359" s="1">
        <v>10647.04</v>
      </c>
      <c r="AW359">
        <v>0.60980000000000001</v>
      </c>
      <c r="AX359" s="1">
        <v>3248.16</v>
      </c>
      <c r="AY359">
        <v>0.186</v>
      </c>
      <c r="AZ359" s="1">
        <v>1383.25</v>
      </c>
      <c r="BA359">
        <v>7.9200000000000007E-2</v>
      </c>
      <c r="BB359" s="1">
        <v>2180.9499999999998</v>
      </c>
      <c r="BC359">
        <v>0.1249</v>
      </c>
      <c r="BD359" s="1">
        <v>17459.41</v>
      </c>
      <c r="BE359" s="1">
        <v>7513.71</v>
      </c>
      <c r="BF359">
        <v>3.4186999999999999</v>
      </c>
      <c r="BG359">
        <v>0.52359999999999995</v>
      </c>
      <c r="BH359">
        <v>0.23499999999999999</v>
      </c>
      <c r="BI359">
        <v>0.19570000000000001</v>
      </c>
      <c r="BJ359">
        <v>2.8400000000000002E-2</v>
      </c>
      <c r="BK359">
        <v>1.7299999999999999E-2</v>
      </c>
    </row>
    <row r="360" spans="1:63" x14ac:dyDescent="0.25">
      <c r="A360" t="s">
        <v>361</v>
      </c>
      <c r="B360">
        <v>45955</v>
      </c>
      <c r="C360">
        <v>48</v>
      </c>
      <c r="D360">
        <v>24.78</v>
      </c>
      <c r="E360" s="1">
        <v>1189.32</v>
      </c>
      <c r="F360" s="1">
        <v>1162.1400000000001</v>
      </c>
      <c r="G360">
        <v>7.4999999999999997E-3</v>
      </c>
      <c r="H360">
        <v>2E-3</v>
      </c>
      <c r="I360">
        <v>6.7999999999999996E-3</v>
      </c>
      <c r="J360">
        <v>6.9999999999999999E-4</v>
      </c>
      <c r="K360">
        <v>2.3199999999999998E-2</v>
      </c>
      <c r="L360">
        <v>0.94010000000000005</v>
      </c>
      <c r="M360">
        <v>1.9800000000000002E-2</v>
      </c>
      <c r="N360">
        <v>0.17560000000000001</v>
      </c>
      <c r="O360">
        <v>5.5999999999999999E-3</v>
      </c>
      <c r="P360">
        <v>0.1095</v>
      </c>
      <c r="Q360" s="1">
        <v>64055.29</v>
      </c>
      <c r="R360">
        <v>0.151</v>
      </c>
      <c r="S360">
        <v>0.1736</v>
      </c>
      <c r="T360">
        <v>0.6754</v>
      </c>
      <c r="U360">
        <v>8.76</v>
      </c>
      <c r="V360" s="1">
        <v>80151.929999999993</v>
      </c>
      <c r="W360">
        <v>132.44</v>
      </c>
      <c r="X360" s="1">
        <v>232861.89</v>
      </c>
      <c r="Y360">
        <v>0.79979999999999996</v>
      </c>
      <c r="Z360">
        <v>9.5000000000000001E-2</v>
      </c>
      <c r="AA360">
        <v>0.1052</v>
      </c>
      <c r="AB360">
        <v>0.20019999999999999</v>
      </c>
      <c r="AC360">
        <v>232.86</v>
      </c>
      <c r="AD360" s="1">
        <v>7052.03</v>
      </c>
      <c r="AE360">
        <v>712.7</v>
      </c>
      <c r="AF360" s="1">
        <v>194255.05</v>
      </c>
      <c r="AG360" t="s">
        <v>3</v>
      </c>
      <c r="AH360" s="1">
        <v>43555</v>
      </c>
      <c r="AI360" s="1">
        <v>78393.47</v>
      </c>
      <c r="AJ360">
        <v>47.98</v>
      </c>
      <c r="AK360">
        <v>27.22</v>
      </c>
      <c r="AL360">
        <v>31.76</v>
      </c>
      <c r="AM360">
        <v>5.0599999999999996</v>
      </c>
      <c r="AN360" s="1">
        <v>1904.53</v>
      </c>
      <c r="AO360">
        <v>0.98870000000000002</v>
      </c>
      <c r="AP360" s="1">
        <v>1568.93</v>
      </c>
      <c r="AQ360" s="1">
        <v>2134.87</v>
      </c>
      <c r="AR360" s="1">
        <v>7183.43</v>
      </c>
      <c r="AS360">
        <v>659.34</v>
      </c>
      <c r="AT360">
        <v>366.61</v>
      </c>
      <c r="AU360" s="1">
        <v>11913.18</v>
      </c>
      <c r="AV360" s="1">
        <v>4894.88</v>
      </c>
      <c r="AW360">
        <v>0.34329999999999999</v>
      </c>
      <c r="AX360" s="1">
        <v>7104.27</v>
      </c>
      <c r="AY360">
        <v>0.49819999999999998</v>
      </c>
      <c r="AZ360" s="1">
        <v>1320.45</v>
      </c>
      <c r="BA360">
        <v>9.2600000000000002E-2</v>
      </c>
      <c r="BB360">
        <v>940.16</v>
      </c>
      <c r="BC360">
        <v>6.59E-2</v>
      </c>
      <c r="BD360" s="1">
        <v>14259.76</v>
      </c>
      <c r="BE360" s="1">
        <v>3640.89</v>
      </c>
      <c r="BF360">
        <v>0.61309999999999998</v>
      </c>
      <c r="BG360">
        <v>0.56710000000000005</v>
      </c>
      <c r="BH360">
        <v>0.23</v>
      </c>
      <c r="BI360">
        <v>0.15040000000000001</v>
      </c>
      <c r="BJ360">
        <v>3.1899999999999998E-2</v>
      </c>
      <c r="BK360">
        <v>2.0500000000000001E-2</v>
      </c>
    </row>
    <row r="361" spans="1:63" x14ac:dyDescent="0.25">
      <c r="A361" t="s">
        <v>362</v>
      </c>
      <c r="B361">
        <v>45963</v>
      </c>
      <c r="C361">
        <v>55.19</v>
      </c>
      <c r="D361">
        <v>9.2200000000000006</v>
      </c>
      <c r="E361">
        <v>508.74</v>
      </c>
      <c r="F361">
        <v>536.85</v>
      </c>
      <c r="G361">
        <v>3.0999999999999999E-3</v>
      </c>
      <c r="H361">
        <v>5.0000000000000001E-4</v>
      </c>
      <c r="I361">
        <v>9.7999999999999997E-3</v>
      </c>
      <c r="J361">
        <v>5.0000000000000001E-4</v>
      </c>
      <c r="K361">
        <v>3.49E-2</v>
      </c>
      <c r="L361">
        <v>0.92959999999999998</v>
      </c>
      <c r="M361">
        <v>2.1499999999999998E-2</v>
      </c>
      <c r="N361">
        <v>0.24349999999999999</v>
      </c>
      <c r="O361">
        <v>1.6000000000000001E-3</v>
      </c>
      <c r="P361">
        <v>0.13139999999999999</v>
      </c>
      <c r="Q361" s="1">
        <v>58567.31</v>
      </c>
      <c r="R361">
        <v>0.19040000000000001</v>
      </c>
      <c r="S361">
        <v>0.17460000000000001</v>
      </c>
      <c r="T361">
        <v>0.63500000000000001</v>
      </c>
      <c r="U361">
        <v>5.52</v>
      </c>
      <c r="V361" s="1">
        <v>74415.539999999994</v>
      </c>
      <c r="W361">
        <v>88.66</v>
      </c>
      <c r="X361" s="1">
        <v>203074.98</v>
      </c>
      <c r="Y361">
        <v>0.75860000000000005</v>
      </c>
      <c r="Z361">
        <v>7.9299999999999995E-2</v>
      </c>
      <c r="AA361">
        <v>0.16220000000000001</v>
      </c>
      <c r="AB361">
        <v>0.2414</v>
      </c>
      <c r="AC361">
        <v>203.07</v>
      </c>
      <c r="AD361" s="1">
        <v>5688.36</v>
      </c>
      <c r="AE361">
        <v>580.54</v>
      </c>
      <c r="AF361" s="1">
        <v>168056.62</v>
      </c>
      <c r="AG361" t="s">
        <v>3</v>
      </c>
      <c r="AH361" s="1">
        <v>37850</v>
      </c>
      <c r="AI361" s="1">
        <v>60139.43</v>
      </c>
      <c r="AJ361">
        <v>39.28</v>
      </c>
      <c r="AK361">
        <v>24.8</v>
      </c>
      <c r="AL361">
        <v>29.02</v>
      </c>
      <c r="AM361">
        <v>4.93</v>
      </c>
      <c r="AN361" s="1">
        <v>1992.3</v>
      </c>
      <c r="AO361">
        <v>1.3627</v>
      </c>
      <c r="AP361" s="1">
        <v>1976.09</v>
      </c>
      <c r="AQ361" s="1">
        <v>2433.9</v>
      </c>
      <c r="AR361" s="1">
        <v>7966.63</v>
      </c>
      <c r="AS361">
        <v>602.80999999999995</v>
      </c>
      <c r="AT361">
        <v>428.7</v>
      </c>
      <c r="AU361" s="1">
        <v>13408.13</v>
      </c>
      <c r="AV361" s="1">
        <v>6807.14</v>
      </c>
      <c r="AW361">
        <v>0.42630000000000001</v>
      </c>
      <c r="AX361" s="1">
        <v>5991</v>
      </c>
      <c r="AY361">
        <v>0.37519999999999998</v>
      </c>
      <c r="AZ361" s="1">
        <v>2128.1</v>
      </c>
      <c r="BA361">
        <v>0.1333</v>
      </c>
      <c r="BB361" s="1">
        <v>1041.02</v>
      </c>
      <c r="BC361">
        <v>6.5199999999999994E-2</v>
      </c>
      <c r="BD361" s="1">
        <v>15967.25</v>
      </c>
      <c r="BE361" s="1">
        <v>6478.72</v>
      </c>
      <c r="BF361">
        <v>1.7317</v>
      </c>
      <c r="BG361">
        <v>0.54369999999999996</v>
      </c>
      <c r="BH361">
        <v>0.23350000000000001</v>
      </c>
      <c r="BI361">
        <v>0.15939999999999999</v>
      </c>
      <c r="BJ361">
        <v>3.39E-2</v>
      </c>
      <c r="BK361">
        <v>2.9499999999999998E-2</v>
      </c>
    </row>
    <row r="362" spans="1:63" x14ac:dyDescent="0.25">
      <c r="A362" t="s">
        <v>363</v>
      </c>
      <c r="B362">
        <v>48710</v>
      </c>
      <c r="C362">
        <v>47.43</v>
      </c>
      <c r="D362">
        <v>25.58</v>
      </c>
      <c r="E362" s="1">
        <v>1213.3900000000001</v>
      </c>
      <c r="F362" s="1">
        <v>1158.52</v>
      </c>
      <c r="G362">
        <v>2.8E-3</v>
      </c>
      <c r="H362">
        <v>5.0000000000000001E-4</v>
      </c>
      <c r="I362">
        <v>1.6299999999999999E-2</v>
      </c>
      <c r="J362">
        <v>1.4E-3</v>
      </c>
      <c r="K362">
        <v>2.1399999999999999E-2</v>
      </c>
      <c r="L362">
        <v>0.90890000000000004</v>
      </c>
      <c r="M362">
        <v>4.8599999999999997E-2</v>
      </c>
      <c r="N362">
        <v>0.46870000000000001</v>
      </c>
      <c r="O362">
        <v>2.7000000000000001E-3</v>
      </c>
      <c r="P362">
        <v>0.15310000000000001</v>
      </c>
      <c r="Q362" s="1">
        <v>57593.48</v>
      </c>
      <c r="R362">
        <v>0.19719999999999999</v>
      </c>
      <c r="S362">
        <v>0.2324</v>
      </c>
      <c r="T362">
        <v>0.57040000000000002</v>
      </c>
      <c r="U362">
        <v>10.050000000000001</v>
      </c>
      <c r="V362" s="1">
        <v>75230.59</v>
      </c>
      <c r="W362">
        <v>115.89</v>
      </c>
      <c r="X362" s="1">
        <v>171422.17</v>
      </c>
      <c r="Y362">
        <v>0.71440000000000003</v>
      </c>
      <c r="Z362">
        <v>0.1389</v>
      </c>
      <c r="AA362">
        <v>0.1467</v>
      </c>
      <c r="AB362">
        <v>0.28560000000000002</v>
      </c>
      <c r="AC362">
        <v>171.42</v>
      </c>
      <c r="AD362" s="1">
        <v>4718.24</v>
      </c>
      <c r="AE362">
        <v>499.45</v>
      </c>
      <c r="AF362" s="1">
        <v>141466.97</v>
      </c>
      <c r="AG362" t="s">
        <v>3</v>
      </c>
      <c r="AH362" s="1">
        <v>32785</v>
      </c>
      <c r="AI362" s="1">
        <v>52029.18</v>
      </c>
      <c r="AJ362">
        <v>42.38</v>
      </c>
      <c r="AK362">
        <v>24.66</v>
      </c>
      <c r="AL362">
        <v>29.18</v>
      </c>
      <c r="AM362">
        <v>4.32</v>
      </c>
      <c r="AN362" s="1">
        <v>1200.94</v>
      </c>
      <c r="AO362">
        <v>0.96</v>
      </c>
      <c r="AP362" s="1">
        <v>1665.02</v>
      </c>
      <c r="AQ362" s="1">
        <v>2261.83</v>
      </c>
      <c r="AR362" s="1">
        <v>7172.4</v>
      </c>
      <c r="AS362">
        <v>796.37</v>
      </c>
      <c r="AT362">
        <v>395.02</v>
      </c>
      <c r="AU362" s="1">
        <v>12290.64</v>
      </c>
      <c r="AV362" s="1">
        <v>7586.03</v>
      </c>
      <c r="AW362">
        <v>0.49609999999999999</v>
      </c>
      <c r="AX362" s="1">
        <v>4519.3999999999996</v>
      </c>
      <c r="AY362">
        <v>0.29549999999999998</v>
      </c>
      <c r="AZ362" s="1">
        <v>1630.02</v>
      </c>
      <c r="BA362">
        <v>0.1066</v>
      </c>
      <c r="BB362" s="1">
        <v>1556.69</v>
      </c>
      <c r="BC362">
        <v>0.1018</v>
      </c>
      <c r="BD362" s="1">
        <v>15292.13</v>
      </c>
      <c r="BE362" s="1">
        <v>6240.86</v>
      </c>
      <c r="BF362">
        <v>1.8171999999999999</v>
      </c>
      <c r="BG362">
        <v>0.52359999999999995</v>
      </c>
      <c r="BH362">
        <v>0.24979999999999999</v>
      </c>
      <c r="BI362">
        <v>0.16930000000000001</v>
      </c>
      <c r="BJ362">
        <v>3.61E-2</v>
      </c>
      <c r="BK362">
        <v>2.1100000000000001E-2</v>
      </c>
    </row>
    <row r="363" spans="1:63" x14ac:dyDescent="0.25">
      <c r="A363" t="s">
        <v>364</v>
      </c>
      <c r="B363">
        <v>44479</v>
      </c>
      <c r="C363">
        <v>119.71</v>
      </c>
      <c r="D363">
        <v>12.44</v>
      </c>
      <c r="E363" s="1">
        <v>1489.37</v>
      </c>
      <c r="F363" s="1">
        <v>1431.6</v>
      </c>
      <c r="G363">
        <v>1.9E-3</v>
      </c>
      <c r="H363">
        <v>2.0000000000000001E-4</v>
      </c>
      <c r="I363">
        <v>8.3000000000000001E-3</v>
      </c>
      <c r="J363">
        <v>6.9999999999999999E-4</v>
      </c>
      <c r="K363">
        <v>1.14E-2</v>
      </c>
      <c r="L363">
        <v>0.9486</v>
      </c>
      <c r="M363">
        <v>2.8899999999999999E-2</v>
      </c>
      <c r="N363">
        <v>0.95689999999999997</v>
      </c>
      <c r="O363">
        <v>1E-3</v>
      </c>
      <c r="P363">
        <v>0.18410000000000001</v>
      </c>
      <c r="Q363" s="1">
        <v>58354.51</v>
      </c>
      <c r="R363">
        <v>0.17610000000000001</v>
      </c>
      <c r="S363">
        <v>0.19670000000000001</v>
      </c>
      <c r="T363">
        <v>0.62719999999999998</v>
      </c>
      <c r="U363">
        <v>12.38</v>
      </c>
      <c r="V363" s="1">
        <v>83781.83</v>
      </c>
      <c r="W363">
        <v>115.51</v>
      </c>
      <c r="X363" s="1">
        <v>143159.39000000001</v>
      </c>
      <c r="Y363">
        <v>0.62670000000000003</v>
      </c>
      <c r="Z363">
        <v>0.1119</v>
      </c>
      <c r="AA363">
        <v>0.26140000000000002</v>
      </c>
      <c r="AB363">
        <v>0.37330000000000002</v>
      </c>
      <c r="AC363">
        <v>143.16</v>
      </c>
      <c r="AD363" s="1">
        <v>3443.91</v>
      </c>
      <c r="AE363">
        <v>335.15</v>
      </c>
      <c r="AF363" s="1">
        <v>107547.15</v>
      </c>
      <c r="AG363" t="s">
        <v>3</v>
      </c>
      <c r="AH363" s="1">
        <v>31775</v>
      </c>
      <c r="AI363" s="1">
        <v>47353.66</v>
      </c>
      <c r="AJ363">
        <v>28.76</v>
      </c>
      <c r="AK363">
        <v>22.38</v>
      </c>
      <c r="AL363">
        <v>23.5</v>
      </c>
      <c r="AM363">
        <v>3.83</v>
      </c>
      <c r="AN363">
        <v>0</v>
      </c>
      <c r="AO363">
        <v>0.78139999999999998</v>
      </c>
      <c r="AP363" s="1">
        <v>1621.24</v>
      </c>
      <c r="AQ363" s="1">
        <v>2676.26</v>
      </c>
      <c r="AR363" s="1">
        <v>8219.07</v>
      </c>
      <c r="AS363">
        <v>754.43</v>
      </c>
      <c r="AT363">
        <v>398.25</v>
      </c>
      <c r="AU363" s="1">
        <v>13669.26</v>
      </c>
      <c r="AV363" s="1">
        <v>9853.84</v>
      </c>
      <c r="AW363">
        <v>0.60740000000000005</v>
      </c>
      <c r="AX363" s="1">
        <v>2981.68</v>
      </c>
      <c r="AY363">
        <v>0.18379999999999999</v>
      </c>
      <c r="AZ363" s="1">
        <v>1283.8399999999999</v>
      </c>
      <c r="BA363">
        <v>7.9100000000000004E-2</v>
      </c>
      <c r="BB363" s="1">
        <v>2102.61</v>
      </c>
      <c r="BC363">
        <v>0.12959999999999999</v>
      </c>
      <c r="BD363" s="1">
        <v>16221.97</v>
      </c>
      <c r="BE363" s="1">
        <v>8675.17</v>
      </c>
      <c r="BF363">
        <v>3.6707000000000001</v>
      </c>
      <c r="BG363">
        <v>0.54259999999999997</v>
      </c>
      <c r="BH363">
        <v>0.25480000000000003</v>
      </c>
      <c r="BI363">
        <v>0.1424</v>
      </c>
      <c r="BJ363">
        <v>3.5200000000000002E-2</v>
      </c>
      <c r="BK363">
        <v>2.5100000000000001E-2</v>
      </c>
    </row>
    <row r="364" spans="1:63" x14ac:dyDescent="0.25">
      <c r="A364" t="s">
        <v>365</v>
      </c>
      <c r="B364">
        <v>47720</v>
      </c>
      <c r="C364">
        <v>97.43</v>
      </c>
      <c r="D364">
        <v>9.57</v>
      </c>
      <c r="E364">
        <v>932.73</v>
      </c>
      <c r="F364">
        <v>900.03</v>
      </c>
      <c r="G364">
        <v>1.1999999999999999E-3</v>
      </c>
      <c r="H364">
        <v>2.0000000000000001E-4</v>
      </c>
      <c r="I364">
        <v>5.0000000000000001E-3</v>
      </c>
      <c r="J364">
        <v>5.9999999999999995E-4</v>
      </c>
      <c r="K364">
        <v>1.4200000000000001E-2</v>
      </c>
      <c r="L364">
        <v>0.95440000000000003</v>
      </c>
      <c r="M364">
        <v>2.4500000000000001E-2</v>
      </c>
      <c r="N364">
        <v>0.41310000000000002</v>
      </c>
      <c r="O364">
        <v>1.4E-3</v>
      </c>
      <c r="P364">
        <v>0.15709999999999999</v>
      </c>
      <c r="Q364" s="1">
        <v>58264.29</v>
      </c>
      <c r="R364">
        <v>0.2054</v>
      </c>
      <c r="S364">
        <v>0.22289999999999999</v>
      </c>
      <c r="T364">
        <v>0.57169999999999999</v>
      </c>
      <c r="U364">
        <v>9.24</v>
      </c>
      <c r="V364" s="1">
        <v>69247.56</v>
      </c>
      <c r="W364">
        <v>97.11</v>
      </c>
      <c r="X364" s="1">
        <v>190721.2</v>
      </c>
      <c r="Y364">
        <v>0.72819999999999996</v>
      </c>
      <c r="Z364">
        <v>6.1100000000000002E-2</v>
      </c>
      <c r="AA364">
        <v>0.21060000000000001</v>
      </c>
      <c r="AB364">
        <v>0.27179999999999999</v>
      </c>
      <c r="AC364">
        <v>190.72</v>
      </c>
      <c r="AD364" s="1">
        <v>5179.4799999999996</v>
      </c>
      <c r="AE364">
        <v>491.56</v>
      </c>
      <c r="AF364" s="1">
        <v>163203.35999999999</v>
      </c>
      <c r="AG364" t="s">
        <v>3</v>
      </c>
      <c r="AH364" s="1">
        <v>33999</v>
      </c>
      <c r="AI364" s="1">
        <v>52307.03</v>
      </c>
      <c r="AJ364">
        <v>35.729999999999997</v>
      </c>
      <c r="AK364">
        <v>23.87</v>
      </c>
      <c r="AL364">
        <v>26.46</v>
      </c>
      <c r="AM364">
        <v>4.1500000000000004</v>
      </c>
      <c r="AN364" s="1">
        <v>1312.45</v>
      </c>
      <c r="AO364">
        <v>1.1694</v>
      </c>
      <c r="AP364" s="1">
        <v>1871.24</v>
      </c>
      <c r="AQ364" s="1">
        <v>2702.68</v>
      </c>
      <c r="AR364" s="1">
        <v>7606.61</v>
      </c>
      <c r="AS364">
        <v>735</v>
      </c>
      <c r="AT364">
        <v>316.86</v>
      </c>
      <c r="AU364" s="1">
        <v>13232.39</v>
      </c>
      <c r="AV364" s="1">
        <v>8364.24</v>
      </c>
      <c r="AW364">
        <v>0.51070000000000004</v>
      </c>
      <c r="AX364" s="1">
        <v>4871.17</v>
      </c>
      <c r="AY364">
        <v>0.2974</v>
      </c>
      <c r="AZ364" s="1">
        <v>1518.76</v>
      </c>
      <c r="BA364">
        <v>9.2700000000000005E-2</v>
      </c>
      <c r="BB364" s="1">
        <v>1622.43</v>
      </c>
      <c r="BC364">
        <v>9.9099999999999994E-2</v>
      </c>
      <c r="BD364" s="1">
        <v>16376.6</v>
      </c>
      <c r="BE364" s="1">
        <v>7148.86</v>
      </c>
      <c r="BF364">
        <v>2.3005</v>
      </c>
      <c r="BG364">
        <v>0.53300000000000003</v>
      </c>
      <c r="BH364">
        <v>0.24329999999999999</v>
      </c>
      <c r="BI364">
        <v>0.16520000000000001</v>
      </c>
      <c r="BJ364">
        <v>3.9800000000000002E-2</v>
      </c>
      <c r="BK364">
        <v>1.8700000000000001E-2</v>
      </c>
    </row>
    <row r="365" spans="1:63" x14ac:dyDescent="0.25">
      <c r="A365" t="s">
        <v>366</v>
      </c>
      <c r="B365">
        <v>46136</v>
      </c>
      <c r="C365">
        <v>23.38</v>
      </c>
      <c r="D365">
        <v>56.16</v>
      </c>
      <c r="E365" s="1">
        <v>1313.14</v>
      </c>
      <c r="F365" s="1">
        <v>1172.02</v>
      </c>
      <c r="G365">
        <v>2.3999999999999998E-3</v>
      </c>
      <c r="H365">
        <v>5.0000000000000001E-4</v>
      </c>
      <c r="I365">
        <v>6.7699999999999996E-2</v>
      </c>
      <c r="J365">
        <v>1.1000000000000001E-3</v>
      </c>
      <c r="K365">
        <v>2.2100000000000002E-2</v>
      </c>
      <c r="L365">
        <v>0.82509999999999994</v>
      </c>
      <c r="M365">
        <v>8.1100000000000005E-2</v>
      </c>
      <c r="N365">
        <v>0.95699999999999996</v>
      </c>
      <c r="O365">
        <v>3.5999999999999999E-3</v>
      </c>
      <c r="P365">
        <v>0.18840000000000001</v>
      </c>
      <c r="Q365" s="1">
        <v>59233.94</v>
      </c>
      <c r="R365">
        <v>0.188</v>
      </c>
      <c r="S365">
        <v>0.215</v>
      </c>
      <c r="T365">
        <v>0.59699999999999998</v>
      </c>
      <c r="U365">
        <v>11.38</v>
      </c>
      <c r="V365" s="1">
        <v>80330.58</v>
      </c>
      <c r="W365">
        <v>111.59</v>
      </c>
      <c r="X365" s="1">
        <v>117261.5</v>
      </c>
      <c r="Y365">
        <v>0.62180000000000002</v>
      </c>
      <c r="Z365">
        <v>0.2321</v>
      </c>
      <c r="AA365">
        <v>0.14610000000000001</v>
      </c>
      <c r="AB365">
        <v>0.37819999999999998</v>
      </c>
      <c r="AC365">
        <v>117.26</v>
      </c>
      <c r="AD365" s="1">
        <v>3560.88</v>
      </c>
      <c r="AE365">
        <v>371.05</v>
      </c>
      <c r="AF365" s="1">
        <v>97528.72</v>
      </c>
      <c r="AG365" t="s">
        <v>3</v>
      </c>
      <c r="AH365" s="1">
        <v>29291</v>
      </c>
      <c r="AI365" s="1">
        <v>43384.18</v>
      </c>
      <c r="AJ365">
        <v>43.16</v>
      </c>
      <c r="AK365">
        <v>26.81</v>
      </c>
      <c r="AL365">
        <v>31.62</v>
      </c>
      <c r="AM365">
        <v>4.43</v>
      </c>
      <c r="AN365">
        <v>721.85</v>
      </c>
      <c r="AO365">
        <v>0.86929999999999996</v>
      </c>
      <c r="AP365" s="1">
        <v>1895.37</v>
      </c>
      <c r="AQ365" s="1">
        <v>2390.42</v>
      </c>
      <c r="AR365" s="1">
        <v>8338.5300000000007</v>
      </c>
      <c r="AS365">
        <v>893.72</v>
      </c>
      <c r="AT365">
        <v>436.15</v>
      </c>
      <c r="AU365" s="1">
        <v>13954.19</v>
      </c>
      <c r="AV365" s="1">
        <v>10086.24</v>
      </c>
      <c r="AW365">
        <v>0.59260000000000002</v>
      </c>
      <c r="AX365" s="1">
        <v>3489.44</v>
      </c>
      <c r="AY365">
        <v>0.20499999999999999</v>
      </c>
      <c r="AZ365" s="1">
        <v>1362.42</v>
      </c>
      <c r="BA365">
        <v>0.08</v>
      </c>
      <c r="BB365" s="1">
        <v>2083.48</v>
      </c>
      <c r="BC365">
        <v>0.12239999999999999</v>
      </c>
      <c r="BD365" s="1">
        <v>17021.580000000002</v>
      </c>
      <c r="BE365" s="1">
        <v>7513.27</v>
      </c>
      <c r="BF365">
        <v>3.3172000000000001</v>
      </c>
      <c r="BG365">
        <v>0.53420000000000001</v>
      </c>
      <c r="BH365">
        <v>0.24790000000000001</v>
      </c>
      <c r="BI365">
        <v>0.1721</v>
      </c>
      <c r="BJ365">
        <v>2.8299999999999999E-2</v>
      </c>
      <c r="BK365">
        <v>1.7500000000000002E-2</v>
      </c>
    </row>
    <row r="366" spans="1:63" x14ac:dyDescent="0.25">
      <c r="A366" t="s">
        <v>367</v>
      </c>
      <c r="B366">
        <v>44487</v>
      </c>
      <c r="C366">
        <v>59.1</v>
      </c>
      <c r="D366">
        <v>45.55</v>
      </c>
      <c r="E366" s="1">
        <v>2691.85</v>
      </c>
      <c r="F366" s="1">
        <v>2480.83</v>
      </c>
      <c r="G366">
        <v>7.4000000000000003E-3</v>
      </c>
      <c r="H366">
        <v>6.9999999999999999E-4</v>
      </c>
      <c r="I366">
        <v>2.6599999999999999E-2</v>
      </c>
      <c r="J366">
        <v>8.0000000000000004E-4</v>
      </c>
      <c r="K366">
        <v>9.0499999999999997E-2</v>
      </c>
      <c r="L366">
        <v>0.81499999999999995</v>
      </c>
      <c r="M366">
        <v>5.91E-2</v>
      </c>
      <c r="N366">
        <v>0.44119999999999998</v>
      </c>
      <c r="O366">
        <v>2.5399999999999999E-2</v>
      </c>
      <c r="P366">
        <v>0.15329999999999999</v>
      </c>
      <c r="Q366" s="1">
        <v>64723.24</v>
      </c>
      <c r="R366">
        <v>0.1762</v>
      </c>
      <c r="S366">
        <v>0.20860000000000001</v>
      </c>
      <c r="T366">
        <v>0.61519999999999997</v>
      </c>
      <c r="U366">
        <v>17.86</v>
      </c>
      <c r="V366" s="1">
        <v>84853.53</v>
      </c>
      <c r="W366">
        <v>145.91999999999999</v>
      </c>
      <c r="X366" s="1">
        <v>161433.12</v>
      </c>
      <c r="Y366">
        <v>0.74170000000000003</v>
      </c>
      <c r="Z366">
        <v>0.19939999999999999</v>
      </c>
      <c r="AA366">
        <v>5.8900000000000001E-2</v>
      </c>
      <c r="AB366">
        <v>0.25829999999999997</v>
      </c>
      <c r="AC366">
        <v>161.43</v>
      </c>
      <c r="AD366" s="1">
        <v>5406.17</v>
      </c>
      <c r="AE366">
        <v>561.16</v>
      </c>
      <c r="AF366" s="1">
        <v>147769.35999999999</v>
      </c>
      <c r="AG366" t="s">
        <v>3</v>
      </c>
      <c r="AH366" s="1">
        <v>33525</v>
      </c>
      <c r="AI366" s="1">
        <v>55023.4</v>
      </c>
      <c r="AJ366">
        <v>51.22</v>
      </c>
      <c r="AK366">
        <v>30.41</v>
      </c>
      <c r="AL366">
        <v>37.590000000000003</v>
      </c>
      <c r="AM366">
        <v>4.1500000000000004</v>
      </c>
      <c r="AN366" s="1">
        <v>1382.78</v>
      </c>
      <c r="AO366">
        <v>1.0592999999999999</v>
      </c>
      <c r="AP366" s="1">
        <v>1543.31</v>
      </c>
      <c r="AQ366" s="1">
        <v>1992.02</v>
      </c>
      <c r="AR366" s="1">
        <v>7397.34</v>
      </c>
      <c r="AS366">
        <v>774.11</v>
      </c>
      <c r="AT366">
        <v>325.83</v>
      </c>
      <c r="AU366" s="1">
        <v>12032.61</v>
      </c>
      <c r="AV366" s="1">
        <v>6350.58</v>
      </c>
      <c r="AW366">
        <v>0.45040000000000002</v>
      </c>
      <c r="AX366" s="1">
        <v>5361.4</v>
      </c>
      <c r="AY366">
        <v>0.38019999999999998</v>
      </c>
      <c r="AZ366" s="1">
        <v>1048.97</v>
      </c>
      <c r="BA366">
        <v>7.4399999999999994E-2</v>
      </c>
      <c r="BB366" s="1">
        <v>1339.04</v>
      </c>
      <c r="BC366">
        <v>9.5000000000000001E-2</v>
      </c>
      <c r="BD366" s="1">
        <v>14099.98</v>
      </c>
      <c r="BE366" s="1">
        <v>4461.3900000000003</v>
      </c>
      <c r="BF366">
        <v>1.1942999999999999</v>
      </c>
      <c r="BG366">
        <v>0.56879999999999997</v>
      </c>
      <c r="BH366">
        <v>0.23400000000000001</v>
      </c>
      <c r="BI366">
        <v>0.1482</v>
      </c>
      <c r="BJ366">
        <v>2.92E-2</v>
      </c>
      <c r="BK366">
        <v>1.9699999999999999E-2</v>
      </c>
    </row>
    <row r="367" spans="1:63" x14ac:dyDescent="0.25">
      <c r="A367" t="s">
        <v>368</v>
      </c>
      <c r="B367">
        <v>45559</v>
      </c>
      <c r="C367">
        <v>78.52</v>
      </c>
      <c r="D367">
        <v>22.97</v>
      </c>
      <c r="E367" s="1">
        <v>1803.99</v>
      </c>
      <c r="F367" s="1">
        <v>1725.77</v>
      </c>
      <c r="G367">
        <v>5.7000000000000002E-3</v>
      </c>
      <c r="H367">
        <v>2.9999999999999997E-4</v>
      </c>
      <c r="I367">
        <v>1.0999999999999999E-2</v>
      </c>
      <c r="J367">
        <v>6.9999999999999999E-4</v>
      </c>
      <c r="K367">
        <v>3.0800000000000001E-2</v>
      </c>
      <c r="L367">
        <v>0.92010000000000003</v>
      </c>
      <c r="M367">
        <v>3.1300000000000001E-2</v>
      </c>
      <c r="N367">
        <v>0.28060000000000002</v>
      </c>
      <c r="O367">
        <v>1.14E-2</v>
      </c>
      <c r="P367">
        <v>0.12970000000000001</v>
      </c>
      <c r="Q367" s="1">
        <v>62804.52</v>
      </c>
      <c r="R367">
        <v>0.18790000000000001</v>
      </c>
      <c r="S367">
        <v>0.18340000000000001</v>
      </c>
      <c r="T367">
        <v>0.62870000000000004</v>
      </c>
      <c r="U367">
        <v>12.48</v>
      </c>
      <c r="V367" s="1">
        <v>83157.289999999994</v>
      </c>
      <c r="W367">
        <v>138.87</v>
      </c>
      <c r="X367" s="1">
        <v>234784.04</v>
      </c>
      <c r="Y367">
        <v>0.73780000000000001</v>
      </c>
      <c r="Z367">
        <v>0.13100000000000001</v>
      </c>
      <c r="AA367">
        <v>0.1313</v>
      </c>
      <c r="AB367">
        <v>0.26219999999999999</v>
      </c>
      <c r="AC367">
        <v>234.78</v>
      </c>
      <c r="AD367" s="1">
        <v>7314.09</v>
      </c>
      <c r="AE367">
        <v>674.36</v>
      </c>
      <c r="AF367" s="1">
        <v>198770.12</v>
      </c>
      <c r="AG367" t="s">
        <v>3</v>
      </c>
      <c r="AH367" s="1">
        <v>40141</v>
      </c>
      <c r="AI367" s="1">
        <v>68246.27</v>
      </c>
      <c r="AJ367">
        <v>50.22</v>
      </c>
      <c r="AK367">
        <v>27.45</v>
      </c>
      <c r="AL367">
        <v>31.08</v>
      </c>
      <c r="AM367">
        <v>4.47</v>
      </c>
      <c r="AN367" s="1">
        <v>2032.83</v>
      </c>
      <c r="AO367">
        <v>0.97330000000000005</v>
      </c>
      <c r="AP367" s="1">
        <v>1481.25</v>
      </c>
      <c r="AQ367" s="1">
        <v>2223.63</v>
      </c>
      <c r="AR367" s="1">
        <v>7363.08</v>
      </c>
      <c r="AS367">
        <v>762.69</v>
      </c>
      <c r="AT367">
        <v>327.69</v>
      </c>
      <c r="AU367" s="1">
        <v>12158.33</v>
      </c>
      <c r="AV367" s="1">
        <v>4986.3500000000004</v>
      </c>
      <c r="AW367">
        <v>0.35010000000000002</v>
      </c>
      <c r="AX367" s="1">
        <v>6921.23</v>
      </c>
      <c r="AY367">
        <v>0.48599999999999999</v>
      </c>
      <c r="AZ367" s="1">
        <v>1265.29</v>
      </c>
      <c r="BA367">
        <v>8.8800000000000004E-2</v>
      </c>
      <c r="BB367" s="1">
        <v>1068.55</v>
      </c>
      <c r="BC367">
        <v>7.4999999999999997E-2</v>
      </c>
      <c r="BD367" s="1">
        <v>14241.42</v>
      </c>
      <c r="BE367" s="1">
        <v>3728.29</v>
      </c>
      <c r="BF367">
        <v>0.69899999999999995</v>
      </c>
      <c r="BG367">
        <v>0.56279999999999997</v>
      </c>
      <c r="BH367">
        <v>0.2384</v>
      </c>
      <c r="BI367">
        <v>0.14810000000000001</v>
      </c>
      <c r="BJ367">
        <v>3.3500000000000002E-2</v>
      </c>
      <c r="BK367">
        <v>1.72E-2</v>
      </c>
    </row>
    <row r="368" spans="1:63" x14ac:dyDescent="0.25">
      <c r="A368" t="s">
        <v>369</v>
      </c>
      <c r="B368">
        <v>49718</v>
      </c>
      <c r="C368">
        <v>63.38</v>
      </c>
      <c r="D368">
        <v>8.4700000000000006</v>
      </c>
      <c r="E368">
        <v>536.92999999999995</v>
      </c>
      <c r="F368">
        <v>553.35</v>
      </c>
      <c r="G368">
        <v>2.2000000000000001E-3</v>
      </c>
      <c r="H368">
        <v>4.0000000000000002E-4</v>
      </c>
      <c r="I368">
        <v>8.2000000000000007E-3</v>
      </c>
      <c r="J368">
        <v>5.9999999999999995E-4</v>
      </c>
      <c r="K368">
        <v>2.7E-2</v>
      </c>
      <c r="L368">
        <v>0.93989999999999996</v>
      </c>
      <c r="M368">
        <v>2.18E-2</v>
      </c>
      <c r="N368">
        <v>0.2417</v>
      </c>
      <c r="O368">
        <v>1.2999999999999999E-3</v>
      </c>
      <c r="P368">
        <v>0.14000000000000001</v>
      </c>
      <c r="Q368" s="1">
        <v>56929.39</v>
      </c>
      <c r="R368">
        <v>0.19339999999999999</v>
      </c>
      <c r="S368">
        <v>0.19089999999999999</v>
      </c>
      <c r="T368">
        <v>0.61570000000000003</v>
      </c>
      <c r="U368">
        <v>6.29</v>
      </c>
      <c r="V368" s="1">
        <v>69555.09</v>
      </c>
      <c r="W368">
        <v>81.91</v>
      </c>
      <c r="X368" s="1">
        <v>188869.82</v>
      </c>
      <c r="Y368">
        <v>0.79239999999999999</v>
      </c>
      <c r="Z368">
        <v>5.3900000000000003E-2</v>
      </c>
      <c r="AA368">
        <v>0.1537</v>
      </c>
      <c r="AB368">
        <v>0.20760000000000001</v>
      </c>
      <c r="AC368">
        <v>188.87</v>
      </c>
      <c r="AD368" s="1">
        <v>5116.3599999999997</v>
      </c>
      <c r="AE368">
        <v>551.54999999999995</v>
      </c>
      <c r="AF368" s="1">
        <v>170990.07999999999</v>
      </c>
      <c r="AG368" t="s">
        <v>3</v>
      </c>
      <c r="AH368" s="1">
        <v>38048</v>
      </c>
      <c r="AI368" s="1">
        <v>58962.37</v>
      </c>
      <c r="AJ368">
        <v>37.17</v>
      </c>
      <c r="AK368">
        <v>24.67</v>
      </c>
      <c r="AL368">
        <v>28.46</v>
      </c>
      <c r="AM368">
        <v>4.8</v>
      </c>
      <c r="AN368" s="1">
        <v>1966.46</v>
      </c>
      <c r="AO368">
        <v>1.4064000000000001</v>
      </c>
      <c r="AP368" s="1">
        <v>1961.16</v>
      </c>
      <c r="AQ368" s="1">
        <v>2519.4</v>
      </c>
      <c r="AR368" s="1">
        <v>7909.33</v>
      </c>
      <c r="AS368">
        <v>690.34</v>
      </c>
      <c r="AT368">
        <v>429.65</v>
      </c>
      <c r="AU368" s="1">
        <v>13509.87</v>
      </c>
      <c r="AV368" s="1">
        <v>7014.66</v>
      </c>
      <c r="AW368">
        <v>0.43759999999999999</v>
      </c>
      <c r="AX368" s="1">
        <v>5870.35</v>
      </c>
      <c r="AY368">
        <v>0.36620000000000003</v>
      </c>
      <c r="AZ368" s="1">
        <v>2018.4</v>
      </c>
      <c r="BA368">
        <v>0.12590000000000001</v>
      </c>
      <c r="BB368" s="1">
        <v>1128.1199999999999</v>
      </c>
      <c r="BC368">
        <v>7.0400000000000004E-2</v>
      </c>
      <c r="BD368" s="1">
        <v>16031.53</v>
      </c>
      <c r="BE368" s="1">
        <v>6578.51</v>
      </c>
      <c r="BF368">
        <v>1.8411999999999999</v>
      </c>
      <c r="BG368">
        <v>0.5302</v>
      </c>
      <c r="BH368">
        <v>0.24099999999999999</v>
      </c>
      <c r="BI368">
        <v>0.1714</v>
      </c>
      <c r="BJ368">
        <v>3.4000000000000002E-2</v>
      </c>
      <c r="BK368">
        <v>2.3400000000000001E-2</v>
      </c>
    </row>
    <row r="369" spans="1:63" x14ac:dyDescent="0.25">
      <c r="A369" t="s">
        <v>370</v>
      </c>
      <c r="B369">
        <v>44453</v>
      </c>
      <c r="C369">
        <v>24.86</v>
      </c>
      <c r="D369">
        <v>204.37</v>
      </c>
      <c r="E369" s="1">
        <v>5080.17</v>
      </c>
      <c r="F369" s="1">
        <v>4671.6099999999997</v>
      </c>
      <c r="G369">
        <v>1.12E-2</v>
      </c>
      <c r="H369">
        <v>1.2999999999999999E-3</v>
      </c>
      <c r="I369">
        <v>9.9500000000000005E-2</v>
      </c>
      <c r="J369">
        <v>1.4E-3</v>
      </c>
      <c r="K369">
        <v>8.3799999999999999E-2</v>
      </c>
      <c r="L369">
        <v>0.71989999999999998</v>
      </c>
      <c r="M369">
        <v>8.2900000000000001E-2</v>
      </c>
      <c r="N369">
        <v>0.56389999999999996</v>
      </c>
      <c r="O369">
        <v>2.5000000000000001E-2</v>
      </c>
      <c r="P369">
        <v>0.16919999999999999</v>
      </c>
      <c r="Q369" s="1">
        <v>67007.09</v>
      </c>
      <c r="R369">
        <v>0.17480000000000001</v>
      </c>
      <c r="S369">
        <v>0.19869999999999999</v>
      </c>
      <c r="T369">
        <v>0.62649999999999995</v>
      </c>
      <c r="U369">
        <v>30.57</v>
      </c>
      <c r="V369" s="1">
        <v>94586.67</v>
      </c>
      <c r="W369">
        <v>163.74</v>
      </c>
      <c r="X369" s="1">
        <v>141624.26999999999</v>
      </c>
      <c r="Y369">
        <v>0.7298</v>
      </c>
      <c r="Z369">
        <v>0.22739999999999999</v>
      </c>
      <c r="AA369">
        <v>4.2799999999999998E-2</v>
      </c>
      <c r="AB369">
        <v>0.2702</v>
      </c>
      <c r="AC369">
        <v>141.62</v>
      </c>
      <c r="AD369" s="1">
        <v>5168.21</v>
      </c>
      <c r="AE369">
        <v>625.22</v>
      </c>
      <c r="AF369" s="1">
        <v>117801.59</v>
      </c>
      <c r="AG369" t="s">
        <v>3</v>
      </c>
      <c r="AH369" s="1">
        <v>32416</v>
      </c>
      <c r="AI369" s="1">
        <v>49835.22</v>
      </c>
      <c r="AJ369">
        <v>57.17</v>
      </c>
      <c r="AK369">
        <v>32.729999999999997</v>
      </c>
      <c r="AL369">
        <v>38.64</v>
      </c>
      <c r="AM369">
        <v>4.63</v>
      </c>
      <c r="AN369" s="1">
        <v>1334.35</v>
      </c>
      <c r="AO369">
        <v>1.0146999999999999</v>
      </c>
      <c r="AP369" s="1">
        <v>1491.69</v>
      </c>
      <c r="AQ369" s="1">
        <v>1959.73</v>
      </c>
      <c r="AR369" s="1">
        <v>7781.83</v>
      </c>
      <c r="AS369">
        <v>914.94</v>
      </c>
      <c r="AT369">
        <v>352.53</v>
      </c>
      <c r="AU369" s="1">
        <v>12500.72</v>
      </c>
      <c r="AV369" s="1">
        <v>6995.42</v>
      </c>
      <c r="AW369">
        <v>0.4803</v>
      </c>
      <c r="AX369" s="1">
        <v>5215.55</v>
      </c>
      <c r="AY369">
        <v>0.35809999999999997</v>
      </c>
      <c r="AZ369">
        <v>809</v>
      </c>
      <c r="BA369">
        <v>5.5500000000000001E-2</v>
      </c>
      <c r="BB369" s="1">
        <v>1543.7</v>
      </c>
      <c r="BC369">
        <v>0.106</v>
      </c>
      <c r="BD369" s="1">
        <v>14563.67</v>
      </c>
      <c r="BE369" s="1">
        <v>4862.32</v>
      </c>
      <c r="BF369">
        <v>1.4407000000000001</v>
      </c>
      <c r="BG369">
        <v>0.58830000000000005</v>
      </c>
      <c r="BH369">
        <v>0.23699999999999999</v>
      </c>
      <c r="BI369">
        <v>0.1318</v>
      </c>
      <c r="BJ369">
        <v>2.8400000000000002E-2</v>
      </c>
      <c r="BK369">
        <v>1.4500000000000001E-2</v>
      </c>
    </row>
    <row r="370" spans="1:63" x14ac:dyDescent="0.25">
      <c r="A370" t="s">
        <v>371</v>
      </c>
      <c r="B370">
        <v>47217</v>
      </c>
      <c r="C370">
        <v>56.81</v>
      </c>
      <c r="D370">
        <v>8.93</v>
      </c>
      <c r="E370">
        <v>532.58000000000004</v>
      </c>
      <c r="F370">
        <v>526.6</v>
      </c>
      <c r="G370">
        <v>4.4000000000000003E-3</v>
      </c>
      <c r="H370">
        <v>5.9999999999999995E-4</v>
      </c>
      <c r="I370">
        <v>9.7000000000000003E-3</v>
      </c>
      <c r="J370">
        <v>8.9999999999999998E-4</v>
      </c>
      <c r="K370">
        <v>6.8699999999999997E-2</v>
      </c>
      <c r="L370">
        <v>0.89159999999999995</v>
      </c>
      <c r="M370">
        <v>2.4199999999999999E-2</v>
      </c>
      <c r="N370">
        <v>0.29559999999999997</v>
      </c>
      <c r="O370">
        <v>4.7000000000000002E-3</v>
      </c>
      <c r="P370">
        <v>0.13639999999999999</v>
      </c>
      <c r="Q370" s="1">
        <v>57035.97</v>
      </c>
      <c r="R370">
        <v>0.221</v>
      </c>
      <c r="S370">
        <v>0.1943</v>
      </c>
      <c r="T370">
        <v>0.58460000000000001</v>
      </c>
      <c r="U370">
        <v>6.55</v>
      </c>
      <c r="V370" s="1">
        <v>66273.22</v>
      </c>
      <c r="W370">
        <v>78.98</v>
      </c>
      <c r="X370" s="1">
        <v>231039.69</v>
      </c>
      <c r="Y370">
        <v>0.72670000000000001</v>
      </c>
      <c r="Z370">
        <v>8.5000000000000006E-2</v>
      </c>
      <c r="AA370">
        <v>0.1883</v>
      </c>
      <c r="AB370">
        <v>0.27329999999999999</v>
      </c>
      <c r="AC370">
        <v>231.04</v>
      </c>
      <c r="AD370" s="1">
        <v>6813.2</v>
      </c>
      <c r="AE370">
        <v>602.52</v>
      </c>
      <c r="AF370" s="1">
        <v>180618.48</v>
      </c>
      <c r="AG370" t="s">
        <v>3</v>
      </c>
      <c r="AH370" s="1">
        <v>36605</v>
      </c>
      <c r="AI370" s="1">
        <v>59400.77</v>
      </c>
      <c r="AJ370">
        <v>42.21</v>
      </c>
      <c r="AK370">
        <v>25.83</v>
      </c>
      <c r="AL370">
        <v>30.68</v>
      </c>
      <c r="AM370">
        <v>4.5599999999999996</v>
      </c>
      <c r="AN370" s="1">
        <v>1960.49</v>
      </c>
      <c r="AO370">
        <v>1.3674999999999999</v>
      </c>
      <c r="AP370" s="1">
        <v>2091.23</v>
      </c>
      <c r="AQ370" s="1">
        <v>2523.5700000000002</v>
      </c>
      <c r="AR370" s="1">
        <v>7868.5</v>
      </c>
      <c r="AS370">
        <v>673.61</v>
      </c>
      <c r="AT370">
        <v>341.47</v>
      </c>
      <c r="AU370" s="1">
        <v>13498.38</v>
      </c>
      <c r="AV370" s="1">
        <v>7317.31</v>
      </c>
      <c r="AW370">
        <v>0.43619999999999998</v>
      </c>
      <c r="AX370" s="1">
        <v>6462.06</v>
      </c>
      <c r="AY370">
        <v>0.38519999999999999</v>
      </c>
      <c r="AZ370" s="1">
        <v>1882.86</v>
      </c>
      <c r="BA370">
        <v>0.11219999999999999</v>
      </c>
      <c r="BB370" s="1">
        <v>1113.78</v>
      </c>
      <c r="BC370">
        <v>6.6400000000000001E-2</v>
      </c>
      <c r="BD370" s="1">
        <v>16776.009999999998</v>
      </c>
      <c r="BE370" s="1">
        <v>5821.77</v>
      </c>
      <c r="BF370">
        <v>1.4303999999999999</v>
      </c>
      <c r="BG370">
        <v>0.54069999999999996</v>
      </c>
      <c r="BH370">
        <v>0.22040000000000001</v>
      </c>
      <c r="BI370">
        <v>0.1739</v>
      </c>
      <c r="BJ370">
        <v>3.44E-2</v>
      </c>
      <c r="BK370">
        <v>3.0499999999999999E-2</v>
      </c>
    </row>
    <row r="371" spans="1:63" x14ac:dyDescent="0.25">
      <c r="A371" t="s">
        <v>372</v>
      </c>
      <c r="B371">
        <v>45542</v>
      </c>
      <c r="C371">
        <v>70.38</v>
      </c>
      <c r="D371">
        <v>16.559999999999999</v>
      </c>
      <c r="E371" s="1">
        <v>1165.77</v>
      </c>
      <c r="F371" s="1">
        <v>1090.8399999999999</v>
      </c>
      <c r="G371">
        <v>2.0999999999999999E-3</v>
      </c>
      <c r="H371">
        <v>5.9999999999999995E-4</v>
      </c>
      <c r="I371">
        <v>1.3599999999999999E-2</v>
      </c>
      <c r="J371">
        <v>1E-3</v>
      </c>
      <c r="K371">
        <v>2.41E-2</v>
      </c>
      <c r="L371">
        <v>0.91559999999999997</v>
      </c>
      <c r="M371">
        <v>4.2999999999999997E-2</v>
      </c>
      <c r="N371">
        <v>0.58299999999999996</v>
      </c>
      <c r="O371">
        <v>3.2000000000000002E-3</v>
      </c>
      <c r="P371">
        <v>0.17299999999999999</v>
      </c>
      <c r="Q371" s="1">
        <v>55744.81</v>
      </c>
      <c r="R371">
        <v>0.20069999999999999</v>
      </c>
      <c r="S371">
        <v>0.22570000000000001</v>
      </c>
      <c r="T371">
        <v>0.5736</v>
      </c>
      <c r="U371">
        <v>10.81</v>
      </c>
      <c r="V371" s="1">
        <v>71409.14</v>
      </c>
      <c r="W371">
        <v>103.99</v>
      </c>
      <c r="X371" s="1">
        <v>150004.1</v>
      </c>
      <c r="Y371">
        <v>0.74270000000000003</v>
      </c>
      <c r="Z371">
        <v>0.1394</v>
      </c>
      <c r="AA371">
        <v>0.11799999999999999</v>
      </c>
      <c r="AB371">
        <v>0.25729999999999997</v>
      </c>
      <c r="AC371">
        <v>150</v>
      </c>
      <c r="AD371" s="1">
        <v>4023.84</v>
      </c>
      <c r="AE371">
        <v>455.93</v>
      </c>
      <c r="AF371" s="1">
        <v>134145.35999999999</v>
      </c>
      <c r="AG371" t="s">
        <v>3</v>
      </c>
      <c r="AH371" s="1">
        <v>30810</v>
      </c>
      <c r="AI371" s="1">
        <v>47721.81</v>
      </c>
      <c r="AJ371">
        <v>38.08</v>
      </c>
      <c r="AK371">
        <v>24.56</v>
      </c>
      <c r="AL371">
        <v>28.03</v>
      </c>
      <c r="AM371">
        <v>4.0199999999999996</v>
      </c>
      <c r="AN371" s="1">
        <v>1251.24</v>
      </c>
      <c r="AO371">
        <v>1.1163000000000001</v>
      </c>
      <c r="AP371" s="1">
        <v>1776.7</v>
      </c>
      <c r="AQ371" s="1">
        <v>2491.85</v>
      </c>
      <c r="AR371" s="1">
        <v>7512.9</v>
      </c>
      <c r="AS371">
        <v>836</v>
      </c>
      <c r="AT371">
        <v>310.61</v>
      </c>
      <c r="AU371" s="1">
        <v>12928.06</v>
      </c>
      <c r="AV371" s="1">
        <v>8701.2199999999993</v>
      </c>
      <c r="AW371">
        <v>0.5494</v>
      </c>
      <c r="AX371" s="1">
        <v>4024.32</v>
      </c>
      <c r="AY371">
        <v>0.25409999999999999</v>
      </c>
      <c r="AZ371" s="1">
        <v>1356.81</v>
      </c>
      <c r="BA371">
        <v>8.5699999999999998E-2</v>
      </c>
      <c r="BB371" s="1">
        <v>1753.91</v>
      </c>
      <c r="BC371">
        <v>0.1108</v>
      </c>
      <c r="BD371" s="1">
        <v>15836.25</v>
      </c>
      <c r="BE371" s="1">
        <v>7027.6</v>
      </c>
      <c r="BF371">
        <v>2.5247999999999999</v>
      </c>
      <c r="BG371">
        <v>0.52849999999999997</v>
      </c>
      <c r="BH371">
        <v>0.2369</v>
      </c>
      <c r="BI371">
        <v>0.1744</v>
      </c>
      <c r="BJ371">
        <v>3.8100000000000002E-2</v>
      </c>
      <c r="BK371">
        <v>2.2200000000000001E-2</v>
      </c>
    </row>
    <row r="372" spans="1:63" x14ac:dyDescent="0.25">
      <c r="A372" t="s">
        <v>373</v>
      </c>
      <c r="B372">
        <v>45567</v>
      </c>
      <c r="C372">
        <v>33.14</v>
      </c>
      <c r="D372">
        <v>34.200000000000003</v>
      </c>
      <c r="E372" s="1">
        <v>1133.58</v>
      </c>
      <c r="F372" s="1">
        <v>1056.29</v>
      </c>
      <c r="G372">
        <v>2.3E-3</v>
      </c>
      <c r="H372">
        <v>5.0000000000000001E-4</v>
      </c>
      <c r="I372">
        <v>1.3100000000000001E-2</v>
      </c>
      <c r="J372">
        <v>8.9999999999999998E-4</v>
      </c>
      <c r="K372">
        <v>2.0799999999999999E-2</v>
      </c>
      <c r="L372">
        <v>0.9153</v>
      </c>
      <c r="M372">
        <v>4.7E-2</v>
      </c>
      <c r="N372">
        <v>0.51249999999999996</v>
      </c>
      <c r="O372">
        <v>1.9E-3</v>
      </c>
      <c r="P372">
        <v>0.16900000000000001</v>
      </c>
      <c r="Q372" s="1">
        <v>54984.07</v>
      </c>
      <c r="R372">
        <v>0.21740000000000001</v>
      </c>
      <c r="S372">
        <v>0.22209999999999999</v>
      </c>
      <c r="T372">
        <v>0.5605</v>
      </c>
      <c r="U372">
        <v>10.67</v>
      </c>
      <c r="V372" s="1">
        <v>68162.97</v>
      </c>
      <c r="W372">
        <v>101.67</v>
      </c>
      <c r="X372" s="1">
        <v>155562.26</v>
      </c>
      <c r="Y372">
        <v>0.66020000000000001</v>
      </c>
      <c r="Z372">
        <v>0.14530000000000001</v>
      </c>
      <c r="AA372">
        <v>0.19450000000000001</v>
      </c>
      <c r="AB372">
        <v>0.33979999999999999</v>
      </c>
      <c r="AC372">
        <v>155.56</v>
      </c>
      <c r="AD372" s="1">
        <v>4572.28</v>
      </c>
      <c r="AE372">
        <v>464.6</v>
      </c>
      <c r="AF372" s="1">
        <v>128514.19</v>
      </c>
      <c r="AG372" t="s">
        <v>3</v>
      </c>
      <c r="AH372" s="1">
        <v>32371</v>
      </c>
      <c r="AI372" s="1">
        <v>48776.74</v>
      </c>
      <c r="AJ372">
        <v>42.27</v>
      </c>
      <c r="AK372">
        <v>25.64</v>
      </c>
      <c r="AL372">
        <v>31.28</v>
      </c>
      <c r="AM372">
        <v>4.21</v>
      </c>
      <c r="AN372">
        <v>981.28</v>
      </c>
      <c r="AO372">
        <v>0.8841</v>
      </c>
      <c r="AP372" s="1">
        <v>1731.73</v>
      </c>
      <c r="AQ372" s="1">
        <v>2220.44</v>
      </c>
      <c r="AR372" s="1">
        <v>7226.36</v>
      </c>
      <c r="AS372">
        <v>831.56</v>
      </c>
      <c r="AT372">
        <v>373.08</v>
      </c>
      <c r="AU372" s="1">
        <v>12383.18</v>
      </c>
      <c r="AV372" s="1">
        <v>8234.4699999999993</v>
      </c>
      <c r="AW372">
        <v>0.52959999999999996</v>
      </c>
      <c r="AX372" s="1">
        <v>4190.49</v>
      </c>
      <c r="AY372">
        <v>0.26950000000000002</v>
      </c>
      <c r="AZ372" s="1">
        <v>1414.98</v>
      </c>
      <c r="BA372">
        <v>9.0999999999999998E-2</v>
      </c>
      <c r="BB372" s="1">
        <v>1708.67</v>
      </c>
      <c r="BC372">
        <v>0.1099</v>
      </c>
      <c r="BD372" s="1">
        <v>15548.62</v>
      </c>
      <c r="BE372" s="1">
        <v>6627.16</v>
      </c>
      <c r="BF372">
        <v>2.1452</v>
      </c>
      <c r="BG372">
        <v>0.5262</v>
      </c>
      <c r="BH372">
        <v>0.24429999999999999</v>
      </c>
      <c r="BI372">
        <v>0.17380000000000001</v>
      </c>
      <c r="BJ372">
        <v>3.8399999999999997E-2</v>
      </c>
      <c r="BK372">
        <v>1.7399999999999999E-2</v>
      </c>
    </row>
    <row r="373" spans="1:63" x14ac:dyDescent="0.25">
      <c r="A373" t="s">
        <v>374</v>
      </c>
      <c r="B373">
        <v>48637</v>
      </c>
      <c r="C373">
        <v>63</v>
      </c>
      <c r="D373">
        <v>9.76</v>
      </c>
      <c r="E373">
        <v>614.79999999999995</v>
      </c>
      <c r="F373">
        <v>628.09</v>
      </c>
      <c r="G373">
        <v>1.5E-3</v>
      </c>
      <c r="H373">
        <v>8.0000000000000004E-4</v>
      </c>
      <c r="I373">
        <v>7.0000000000000001E-3</v>
      </c>
      <c r="J373">
        <v>5.0000000000000001E-4</v>
      </c>
      <c r="K373">
        <v>1.95E-2</v>
      </c>
      <c r="L373">
        <v>0.94940000000000002</v>
      </c>
      <c r="M373">
        <v>2.1499999999999998E-2</v>
      </c>
      <c r="N373">
        <v>0.2457</v>
      </c>
      <c r="O373">
        <v>1.6000000000000001E-3</v>
      </c>
      <c r="P373">
        <v>0.14119999999999999</v>
      </c>
      <c r="Q373" s="1">
        <v>57494.39</v>
      </c>
      <c r="R373">
        <v>0.17979999999999999</v>
      </c>
      <c r="S373">
        <v>0.19370000000000001</v>
      </c>
      <c r="T373">
        <v>0.62649999999999995</v>
      </c>
      <c r="U373">
        <v>6.9</v>
      </c>
      <c r="V373" s="1">
        <v>70155.240000000005</v>
      </c>
      <c r="W373">
        <v>85.06</v>
      </c>
      <c r="X373" s="1">
        <v>204137.36</v>
      </c>
      <c r="Y373">
        <v>0.74529999999999996</v>
      </c>
      <c r="Z373">
        <v>4.2000000000000003E-2</v>
      </c>
      <c r="AA373">
        <v>0.2127</v>
      </c>
      <c r="AB373">
        <v>0.25469999999999998</v>
      </c>
      <c r="AC373">
        <v>204.14</v>
      </c>
      <c r="AD373" s="1">
        <v>6060.44</v>
      </c>
      <c r="AE373">
        <v>573.88</v>
      </c>
      <c r="AF373" s="1">
        <v>165481.72</v>
      </c>
      <c r="AG373" t="s">
        <v>3</v>
      </c>
      <c r="AH373" s="1">
        <v>38728</v>
      </c>
      <c r="AI373" s="1">
        <v>58988.58</v>
      </c>
      <c r="AJ373">
        <v>37.15</v>
      </c>
      <c r="AK373">
        <v>25.15</v>
      </c>
      <c r="AL373">
        <v>27.57</v>
      </c>
      <c r="AM373">
        <v>4.8099999999999996</v>
      </c>
      <c r="AN373" s="1">
        <v>1934.85</v>
      </c>
      <c r="AO373">
        <v>1.3304</v>
      </c>
      <c r="AP373" s="1">
        <v>1792.74</v>
      </c>
      <c r="AQ373" s="1">
        <v>2440.65</v>
      </c>
      <c r="AR373" s="1">
        <v>7556.26</v>
      </c>
      <c r="AS373">
        <v>791.84</v>
      </c>
      <c r="AT373">
        <v>509.85</v>
      </c>
      <c r="AU373" s="1">
        <v>13091.33</v>
      </c>
      <c r="AV373" s="1">
        <v>7035.67</v>
      </c>
      <c r="AW373">
        <v>0.43380000000000002</v>
      </c>
      <c r="AX373" s="1">
        <v>6081.99</v>
      </c>
      <c r="AY373">
        <v>0.375</v>
      </c>
      <c r="AZ373" s="1">
        <v>1912.3</v>
      </c>
      <c r="BA373">
        <v>0.1179</v>
      </c>
      <c r="BB373" s="1">
        <v>1190.47</v>
      </c>
      <c r="BC373">
        <v>7.3400000000000007E-2</v>
      </c>
      <c r="BD373" s="1">
        <v>16220.43</v>
      </c>
      <c r="BE373" s="1">
        <v>6510.56</v>
      </c>
      <c r="BF373">
        <v>1.7299</v>
      </c>
      <c r="BG373">
        <v>0.53769999999999996</v>
      </c>
      <c r="BH373">
        <v>0.2394</v>
      </c>
      <c r="BI373">
        <v>0.1575</v>
      </c>
      <c r="BJ373">
        <v>3.5000000000000003E-2</v>
      </c>
      <c r="BK373">
        <v>3.04E-2</v>
      </c>
    </row>
    <row r="374" spans="1:63" x14ac:dyDescent="0.25">
      <c r="A374" t="s">
        <v>375</v>
      </c>
      <c r="B374">
        <v>44495</v>
      </c>
      <c r="C374">
        <v>14.43</v>
      </c>
      <c r="D374">
        <v>177.21</v>
      </c>
      <c r="E374" s="1">
        <v>2556.91</v>
      </c>
      <c r="F374" s="1">
        <v>2321.6999999999998</v>
      </c>
      <c r="G374">
        <v>7.4999999999999997E-3</v>
      </c>
      <c r="H374">
        <v>6.9999999999999999E-4</v>
      </c>
      <c r="I374">
        <v>9.0499999999999997E-2</v>
      </c>
      <c r="J374">
        <v>1.6000000000000001E-3</v>
      </c>
      <c r="K374">
        <v>4.1799999999999997E-2</v>
      </c>
      <c r="L374">
        <v>0.75790000000000002</v>
      </c>
      <c r="M374">
        <v>9.9900000000000003E-2</v>
      </c>
      <c r="N374">
        <v>0.80320000000000003</v>
      </c>
      <c r="O374">
        <v>1.11E-2</v>
      </c>
      <c r="P374">
        <v>0.17549999999999999</v>
      </c>
      <c r="Q374" s="1">
        <v>61883.26</v>
      </c>
      <c r="R374">
        <v>0.18110000000000001</v>
      </c>
      <c r="S374">
        <v>0.19570000000000001</v>
      </c>
      <c r="T374">
        <v>0.62319999999999998</v>
      </c>
      <c r="U374">
        <v>19.71</v>
      </c>
      <c r="V374" s="1">
        <v>80691.16</v>
      </c>
      <c r="W374">
        <v>127.18</v>
      </c>
      <c r="X374" s="1">
        <v>110184.56</v>
      </c>
      <c r="Y374">
        <v>0.68659999999999999</v>
      </c>
      <c r="Z374">
        <v>0.24460000000000001</v>
      </c>
      <c r="AA374">
        <v>6.8900000000000003E-2</v>
      </c>
      <c r="AB374">
        <v>0.31340000000000001</v>
      </c>
      <c r="AC374">
        <v>110.18</v>
      </c>
      <c r="AD374" s="1">
        <v>3574.7</v>
      </c>
      <c r="AE374">
        <v>454.66</v>
      </c>
      <c r="AF374" s="1">
        <v>92681.97</v>
      </c>
      <c r="AG374" t="s">
        <v>3</v>
      </c>
      <c r="AH374" s="1">
        <v>28729</v>
      </c>
      <c r="AI374" s="1">
        <v>43679.9</v>
      </c>
      <c r="AJ374">
        <v>49.32</v>
      </c>
      <c r="AK374">
        <v>29.83</v>
      </c>
      <c r="AL374">
        <v>35.049999999999997</v>
      </c>
      <c r="AM374">
        <v>4.29</v>
      </c>
      <c r="AN374">
        <v>19.260000000000002</v>
      </c>
      <c r="AO374">
        <v>0.8669</v>
      </c>
      <c r="AP374" s="1">
        <v>1603.61</v>
      </c>
      <c r="AQ374" s="1">
        <v>2353.2199999999998</v>
      </c>
      <c r="AR374" s="1">
        <v>7788.17</v>
      </c>
      <c r="AS374">
        <v>816.4</v>
      </c>
      <c r="AT374">
        <v>402.87</v>
      </c>
      <c r="AU374" s="1">
        <v>12964.27</v>
      </c>
      <c r="AV374" s="1">
        <v>8998.06</v>
      </c>
      <c r="AW374">
        <v>0.58209999999999995</v>
      </c>
      <c r="AX374" s="1">
        <v>3419.77</v>
      </c>
      <c r="AY374">
        <v>0.22120000000000001</v>
      </c>
      <c r="AZ374" s="1">
        <v>1097.6400000000001</v>
      </c>
      <c r="BA374">
        <v>7.0999999999999994E-2</v>
      </c>
      <c r="BB374" s="1">
        <v>1942.35</v>
      </c>
      <c r="BC374">
        <v>0.12570000000000001</v>
      </c>
      <c r="BD374" s="1">
        <v>15457.82</v>
      </c>
      <c r="BE374" s="1">
        <v>6756.68</v>
      </c>
      <c r="BF374">
        <v>2.8567999999999998</v>
      </c>
      <c r="BG374">
        <v>0.55220000000000002</v>
      </c>
      <c r="BH374">
        <v>0.24709999999999999</v>
      </c>
      <c r="BI374">
        <v>0.15870000000000001</v>
      </c>
      <c r="BJ374">
        <v>2.7E-2</v>
      </c>
      <c r="BK374">
        <v>1.4999999999999999E-2</v>
      </c>
    </row>
    <row r="375" spans="1:63" x14ac:dyDescent="0.25">
      <c r="A375" t="s">
        <v>376</v>
      </c>
      <c r="B375">
        <v>48900</v>
      </c>
      <c r="C375">
        <v>122.48</v>
      </c>
      <c r="D375">
        <v>6.64</v>
      </c>
      <c r="E375">
        <v>813.65</v>
      </c>
      <c r="F375">
        <v>837.28</v>
      </c>
      <c r="G375">
        <v>1E-3</v>
      </c>
      <c r="H375">
        <v>4.0000000000000002E-4</v>
      </c>
      <c r="I375">
        <v>3.0000000000000001E-3</v>
      </c>
      <c r="J375">
        <v>8.9999999999999998E-4</v>
      </c>
      <c r="K375">
        <v>1.1599999999999999E-2</v>
      </c>
      <c r="L375">
        <v>0.96609999999999996</v>
      </c>
      <c r="M375">
        <v>1.7000000000000001E-2</v>
      </c>
      <c r="N375">
        <v>0.37309999999999999</v>
      </c>
      <c r="O375">
        <v>6.9999999999999999E-4</v>
      </c>
      <c r="P375">
        <v>0.15679999999999999</v>
      </c>
      <c r="Q375" s="1">
        <v>57257.59</v>
      </c>
      <c r="R375">
        <v>0.1981</v>
      </c>
      <c r="S375">
        <v>0.1749</v>
      </c>
      <c r="T375">
        <v>0.627</v>
      </c>
      <c r="U375">
        <v>8.57</v>
      </c>
      <c r="V375" s="1">
        <v>71400.12</v>
      </c>
      <c r="W375">
        <v>90.81</v>
      </c>
      <c r="X375" s="1">
        <v>234676.44</v>
      </c>
      <c r="Y375">
        <v>0.57999999999999996</v>
      </c>
      <c r="Z375">
        <v>8.6599999999999996E-2</v>
      </c>
      <c r="AA375">
        <v>0.33339999999999997</v>
      </c>
      <c r="AB375">
        <v>0.42</v>
      </c>
      <c r="AC375">
        <v>234.68</v>
      </c>
      <c r="AD375" s="1">
        <v>6536.34</v>
      </c>
      <c r="AE375">
        <v>464.03</v>
      </c>
      <c r="AF375" s="1">
        <v>197789.49</v>
      </c>
      <c r="AG375" t="s">
        <v>3</v>
      </c>
      <c r="AH375" s="1">
        <v>35014</v>
      </c>
      <c r="AI375" s="1">
        <v>54826.720000000001</v>
      </c>
      <c r="AJ375">
        <v>34.049999999999997</v>
      </c>
      <c r="AK375">
        <v>23.42</v>
      </c>
      <c r="AL375">
        <v>25.96</v>
      </c>
      <c r="AM375">
        <v>4.37</v>
      </c>
      <c r="AN375" s="1">
        <v>1710.82</v>
      </c>
      <c r="AO375">
        <v>1.1813</v>
      </c>
      <c r="AP375" s="1">
        <v>1898.7</v>
      </c>
      <c r="AQ375" s="1">
        <v>2726.65</v>
      </c>
      <c r="AR375" s="1">
        <v>7604.87</v>
      </c>
      <c r="AS375">
        <v>656.35</v>
      </c>
      <c r="AT375">
        <v>422.56</v>
      </c>
      <c r="AU375" s="1">
        <v>13309.13</v>
      </c>
      <c r="AV375" s="1">
        <v>7631.87</v>
      </c>
      <c r="AW375">
        <v>0.45750000000000002</v>
      </c>
      <c r="AX375" s="1">
        <v>5717.33</v>
      </c>
      <c r="AY375">
        <v>0.3427</v>
      </c>
      <c r="AZ375" s="1">
        <v>1924.76</v>
      </c>
      <c r="BA375">
        <v>0.1154</v>
      </c>
      <c r="BB375" s="1">
        <v>1409.04</v>
      </c>
      <c r="BC375">
        <v>8.4500000000000006E-2</v>
      </c>
      <c r="BD375" s="1">
        <v>16683</v>
      </c>
      <c r="BE375" s="1">
        <v>7295.66</v>
      </c>
      <c r="BF375">
        <v>2.3001</v>
      </c>
      <c r="BG375">
        <v>0.54200000000000004</v>
      </c>
      <c r="BH375">
        <v>0.247</v>
      </c>
      <c r="BI375">
        <v>0.13719999999999999</v>
      </c>
      <c r="BJ375">
        <v>4.0500000000000001E-2</v>
      </c>
      <c r="BK375">
        <v>3.3399999999999999E-2</v>
      </c>
    </row>
    <row r="376" spans="1:63" x14ac:dyDescent="0.25">
      <c r="A376" t="s">
        <v>377</v>
      </c>
      <c r="B376">
        <v>50047</v>
      </c>
      <c r="C376">
        <v>26.71</v>
      </c>
      <c r="D376">
        <v>166.34</v>
      </c>
      <c r="E376" s="1">
        <v>4443.53</v>
      </c>
      <c r="F376" s="1">
        <v>4311.2</v>
      </c>
      <c r="G376">
        <v>4.1399999999999999E-2</v>
      </c>
      <c r="H376">
        <v>8.9999999999999998E-4</v>
      </c>
      <c r="I376">
        <v>5.4800000000000001E-2</v>
      </c>
      <c r="J376">
        <v>8.9999999999999998E-4</v>
      </c>
      <c r="K376">
        <v>4.3700000000000003E-2</v>
      </c>
      <c r="L376">
        <v>0.80820000000000003</v>
      </c>
      <c r="M376">
        <v>5.0099999999999999E-2</v>
      </c>
      <c r="N376">
        <v>0.17879999999999999</v>
      </c>
      <c r="O376">
        <v>2.0799999999999999E-2</v>
      </c>
      <c r="P376">
        <v>0.12839999999999999</v>
      </c>
      <c r="Q376" s="1">
        <v>74104.22</v>
      </c>
      <c r="R376">
        <v>0.15870000000000001</v>
      </c>
      <c r="S376">
        <v>0.1948</v>
      </c>
      <c r="T376">
        <v>0.64649999999999996</v>
      </c>
      <c r="U376">
        <v>28.86</v>
      </c>
      <c r="V376" s="1">
        <v>94856.23</v>
      </c>
      <c r="W376">
        <v>151.83000000000001</v>
      </c>
      <c r="X376" s="1">
        <v>254261.1</v>
      </c>
      <c r="Y376">
        <v>0.75329999999999997</v>
      </c>
      <c r="Z376">
        <v>0.20930000000000001</v>
      </c>
      <c r="AA376">
        <v>3.7400000000000003E-2</v>
      </c>
      <c r="AB376">
        <v>0.2467</v>
      </c>
      <c r="AC376">
        <v>254.26</v>
      </c>
      <c r="AD376" s="1">
        <v>10041.450000000001</v>
      </c>
      <c r="AE376">
        <v>996.38</v>
      </c>
      <c r="AF376" s="1">
        <v>239986.63</v>
      </c>
      <c r="AG376" t="s">
        <v>3</v>
      </c>
      <c r="AH376" s="1">
        <v>45654</v>
      </c>
      <c r="AI376" s="1">
        <v>86537.27</v>
      </c>
      <c r="AJ376">
        <v>68.650000000000006</v>
      </c>
      <c r="AK376">
        <v>37.799999999999997</v>
      </c>
      <c r="AL376">
        <v>42.58</v>
      </c>
      <c r="AM376">
        <v>4.82</v>
      </c>
      <c r="AN376">
        <v>0</v>
      </c>
      <c r="AO376">
        <v>0.77839999999999998</v>
      </c>
      <c r="AP376" s="1">
        <v>1590.55</v>
      </c>
      <c r="AQ376" s="1">
        <v>2183.73</v>
      </c>
      <c r="AR376" s="1">
        <v>7753.12</v>
      </c>
      <c r="AS376">
        <v>833.96</v>
      </c>
      <c r="AT376">
        <v>385.56</v>
      </c>
      <c r="AU376" s="1">
        <v>12746.92</v>
      </c>
      <c r="AV376" s="1">
        <v>3484.37</v>
      </c>
      <c r="AW376">
        <v>0.2475</v>
      </c>
      <c r="AX376" s="1">
        <v>8894.6</v>
      </c>
      <c r="AY376">
        <v>0.63180000000000003</v>
      </c>
      <c r="AZ376">
        <v>831.35</v>
      </c>
      <c r="BA376">
        <v>5.91E-2</v>
      </c>
      <c r="BB376">
        <v>867.76</v>
      </c>
      <c r="BC376">
        <v>6.1600000000000002E-2</v>
      </c>
      <c r="BD376" s="1">
        <v>14078.08</v>
      </c>
      <c r="BE376" s="1">
        <v>2049.19</v>
      </c>
      <c r="BF376">
        <v>0.25</v>
      </c>
      <c r="BG376">
        <v>0.58979999999999999</v>
      </c>
      <c r="BH376">
        <v>0.2329</v>
      </c>
      <c r="BI376">
        <v>0.13100000000000001</v>
      </c>
      <c r="BJ376">
        <v>2.9899999999999999E-2</v>
      </c>
      <c r="BK376">
        <v>1.6400000000000001E-2</v>
      </c>
    </row>
    <row r="377" spans="1:63" x14ac:dyDescent="0.25">
      <c r="A377" t="s">
        <v>378</v>
      </c>
      <c r="B377">
        <v>50708</v>
      </c>
      <c r="C377">
        <v>50.81</v>
      </c>
      <c r="D377">
        <v>18</v>
      </c>
      <c r="E377">
        <v>914.8</v>
      </c>
      <c r="F377">
        <v>865.96</v>
      </c>
      <c r="G377">
        <v>3.3E-3</v>
      </c>
      <c r="H377">
        <v>1E-3</v>
      </c>
      <c r="I377">
        <v>1.6400000000000001E-2</v>
      </c>
      <c r="J377">
        <v>1.1999999999999999E-3</v>
      </c>
      <c r="K377">
        <v>3.1699999999999999E-2</v>
      </c>
      <c r="L377">
        <v>0.89790000000000003</v>
      </c>
      <c r="M377">
        <v>4.8500000000000001E-2</v>
      </c>
      <c r="N377">
        <v>0.45340000000000003</v>
      </c>
      <c r="O377">
        <v>3.5000000000000001E-3</v>
      </c>
      <c r="P377">
        <v>0.15920000000000001</v>
      </c>
      <c r="Q377" s="1">
        <v>56341.05</v>
      </c>
      <c r="R377">
        <v>0.19120000000000001</v>
      </c>
      <c r="S377">
        <v>0.25019999999999998</v>
      </c>
      <c r="T377">
        <v>0.55859999999999999</v>
      </c>
      <c r="U377">
        <v>8.48</v>
      </c>
      <c r="V377" s="1">
        <v>71015.61</v>
      </c>
      <c r="W377">
        <v>103.26</v>
      </c>
      <c r="X377" s="1">
        <v>186589.92</v>
      </c>
      <c r="Y377">
        <v>0.74750000000000005</v>
      </c>
      <c r="Z377">
        <v>0.1283</v>
      </c>
      <c r="AA377">
        <v>0.1242</v>
      </c>
      <c r="AB377">
        <v>0.2525</v>
      </c>
      <c r="AC377">
        <v>186.59</v>
      </c>
      <c r="AD377" s="1">
        <v>5245.2</v>
      </c>
      <c r="AE377">
        <v>552.37</v>
      </c>
      <c r="AF377" s="1">
        <v>151989.95000000001</v>
      </c>
      <c r="AG377" t="s">
        <v>3</v>
      </c>
      <c r="AH377" s="1">
        <v>33303</v>
      </c>
      <c r="AI377" s="1">
        <v>52001.85</v>
      </c>
      <c r="AJ377">
        <v>43.6</v>
      </c>
      <c r="AK377">
        <v>24.98</v>
      </c>
      <c r="AL377">
        <v>30.41</v>
      </c>
      <c r="AM377">
        <v>4.5599999999999996</v>
      </c>
      <c r="AN377" s="1">
        <v>1849.46</v>
      </c>
      <c r="AO377">
        <v>1.1557999999999999</v>
      </c>
      <c r="AP377" s="1">
        <v>1814.9</v>
      </c>
      <c r="AQ377" s="1">
        <v>2436.67</v>
      </c>
      <c r="AR377" s="1">
        <v>7663.86</v>
      </c>
      <c r="AS377">
        <v>866.45</v>
      </c>
      <c r="AT377">
        <v>437.76</v>
      </c>
      <c r="AU377" s="1">
        <v>13219.65</v>
      </c>
      <c r="AV377" s="1">
        <v>7674.96</v>
      </c>
      <c r="AW377">
        <v>0.46360000000000001</v>
      </c>
      <c r="AX377" s="1">
        <v>5400.5</v>
      </c>
      <c r="AY377">
        <v>0.32619999999999999</v>
      </c>
      <c r="AZ377" s="1">
        <v>1727.31</v>
      </c>
      <c r="BA377">
        <v>0.1043</v>
      </c>
      <c r="BB377" s="1">
        <v>1751.32</v>
      </c>
      <c r="BC377">
        <v>0.10580000000000001</v>
      </c>
      <c r="BD377" s="1">
        <v>16554.080000000002</v>
      </c>
      <c r="BE377" s="1">
        <v>6178.83</v>
      </c>
      <c r="BF377">
        <v>1.7773000000000001</v>
      </c>
      <c r="BG377">
        <v>0.53480000000000005</v>
      </c>
      <c r="BH377">
        <v>0.2298</v>
      </c>
      <c r="BI377">
        <v>0.17349999999999999</v>
      </c>
      <c r="BJ377">
        <v>3.4299999999999997E-2</v>
      </c>
      <c r="BK377">
        <v>2.7699999999999999E-2</v>
      </c>
    </row>
    <row r="378" spans="1:63" x14ac:dyDescent="0.25">
      <c r="A378" t="s">
        <v>379</v>
      </c>
      <c r="B378">
        <v>44503</v>
      </c>
      <c r="C378">
        <v>28.57</v>
      </c>
      <c r="D378">
        <v>170.99</v>
      </c>
      <c r="E378" s="1">
        <v>4885.45</v>
      </c>
      <c r="F378" s="1">
        <v>4701.71</v>
      </c>
      <c r="G378">
        <v>2.12E-2</v>
      </c>
      <c r="H378">
        <v>5.9999999999999995E-4</v>
      </c>
      <c r="I378">
        <v>3.6299999999999999E-2</v>
      </c>
      <c r="J378">
        <v>1E-3</v>
      </c>
      <c r="K378">
        <v>4.3200000000000002E-2</v>
      </c>
      <c r="L378">
        <v>0.85250000000000004</v>
      </c>
      <c r="M378">
        <v>4.53E-2</v>
      </c>
      <c r="N378">
        <v>0.2117</v>
      </c>
      <c r="O378">
        <v>1.55E-2</v>
      </c>
      <c r="P378">
        <v>0.13800000000000001</v>
      </c>
      <c r="Q378" s="1">
        <v>72929.66</v>
      </c>
      <c r="R378">
        <v>0.15479999999999999</v>
      </c>
      <c r="S378">
        <v>0.1943</v>
      </c>
      <c r="T378">
        <v>0.65080000000000005</v>
      </c>
      <c r="U378">
        <v>28.57</v>
      </c>
      <c r="V378" s="1">
        <v>98503.88</v>
      </c>
      <c r="W378">
        <v>168.03</v>
      </c>
      <c r="X378" s="1">
        <v>216796.66</v>
      </c>
      <c r="Y378">
        <v>0.77769999999999995</v>
      </c>
      <c r="Z378">
        <v>0.18240000000000001</v>
      </c>
      <c r="AA378">
        <v>3.9899999999999998E-2</v>
      </c>
      <c r="AB378">
        <v>0.2223</v>
      </c>
      <c r="AC378">
        <v>216.8</v>
      </c>
      <c r="AD378" s="1">
        <v>8248.5</v>
      </c>
      <c r="AE378">
        <v>881.47</v>
      </c>
      <c r="AF378" s="1">
        <v>197015.52</v>
      </c>
      <c r="AG378" t="s">
        <v>3</v>
      </c>
      <c r="AH378" s="1">
        <v>43293</v>
      </c>
      <c r="AI378" s="1">
        <v>73686.38</v>
      </c>
      <c r="AJ378">
        <v>67.25</v>
      </c>
      <c r="AK378">
        <v>36.58</v>
      </c>
      <c r="AL378">
        <v>40.880000000000003</v>
      </c>
      <c r="AM378">
        <v>4.47</v>
      </c>
      <c r="AN378">
        <v>0</v>
      </c>
      <c r="AO378">
        <v>0.83089999999999997</v>
      </c>
      <c r="AP378" s="1">
        <v>1480.33</v>
      </c>
      <c r="AQ378" s="1">
        <v>2014.37</v>
      </c>
      <c r="AR378" s="1">
        <v>7542.94</v>
      </c>
      <c r="AS378">
        <v>850.63</v>
      </c>
      <c r="AT378">
        <v>383.51</v>
      </c>
      <c r="AU378" s="1">
        <v>12271.78</v>
      </c>
      <c r="AV378" s="1">
        <v>4218.1499999999996</v>
      </c>
      <c r="AW378">
        <v>0.31409999999999999</v>
      </c>
      <c r="AX378" s="1">
        <v>7385.68</v>
      </c>
      <c r="AY378">
        <v>0.55000000000000004</v>
      </c>
      <c r="AZ378">
        <v>860.84</v>
      </c>
      <c r="BA378">
        <v>6.4100000000000004E-2</v>
      </c>
      <c r="BB378">
        <v>963.48</v>
      </c>
      <c r="BC378">
        <v>7.1800000000000003E-2</v>
      </c>
      <c r="BD378" s="1">
        <v>13428.17</v>
      </c>
      <c r="BE378" s="1">
        <v>2817.84</v>
      </c>
      <c r="BF378">
        <v>0.43049999999999999</v>
      </c>
      <c r="BG378">
        <v>0.59540000000000004</v>
      </c>
      <c r="BH378">
        <v>0.23519999999999999</v>
      </c>
      <c r="BI378">
        <v>0.12</v>
      </c>
      <c r="BJ378">
        <v>3.3099999999999997E-2</v>
      </c>
      <c r="BK378">
        <v>1.6299999999999999E-2</v>
      </c>
    </row>
    <row r="379" spans="1:63" x14ac:dyDescent="0.25">
      <c r="A379" t="s">
        <v>380</v>
      </c>
      <c r="B379">
        <v>50641</v>
      </c>
      <c r="C379">
        <v>85.48</v>
      </c>
      <c r="D379">
        <v>7.67</v>
      </c>
      <c r="E379">
        <v>655.53</v>
      </c>
      <c r="F379">
        <v>640.47</v>
      </c>
      <c r="G379">
        <v>2.5999999999999999E-3</v>
      </c>
      <c r="H379">
        <v>8.0000000000000004E-4</v>
      </c>
      <c r="I379">
        <v>8.0000000000000002E-3</v>
      </c>
      <c r="J379">
        <v>1.4E-3</v>
      </c>
      <c r="K379">
        <v>5.2900000000000003E-2</v>
      </c>
      <c r="L379">
        <v>0.90620000000000001</v>
      </c>
      <c r="M379">
        <v>2.8199999999999999E-2</v>
      </c>
      <c r="N379">
        <v>0.34910000000000002</v>
      </c>
      <c r="O379">
        <v>3.3999999999999998E-3</v>
      </c>
      <c r="P379">
        <v>0.1464</v>
      </c>
      <c r="Q379" s="1">
        <v>57720.09</v>
      </c>
      <c r="R379">
        <v>0.1898</v>
      </c>
      <c r="S379">
        <v>0.2195</v>
      </c>
      <c r="T379">
        <v>0.5907</v>
      </c>
      <c r="U379">
        <v>7.19</v>
      </c>
      <c r="V379" s="1">
        <v>69885.429999999993</v>
      </c>
      <c r="W379">
        <v>87.83</v>
      </c>
      <c r="X379" s="1">
        <v>205181.82</v>
      </c>
      <c r="Y379">
        <v>0.71679999999999999</v>
      </c>
      <c r="Z379">
        <v>6.7299999999999999E-2</v>
      </c>
      <c r="AA379">
        <v>0.21590000000000001</v>
      </c>
      <c r="AB379">
        <v>0.28320000000000001</v>
      </c>
      <c r="AC379">
        <v>205.18</v>
      </c>
      <c r="AD379" s="1">
        <v>5983.56</v>
      </c>
      <c r="AE379">
        <v>539.12</v>
      </c>
      <c r="AF379" s="1">
        <v>182700.93</v>
      </c>
      <c r="AG379" t="s">
        <v>3</v>
      </c>
      <c r="AH379" s="1">
        <v>36001</v>
      </c>
      <c r="AI379" s="1">
        <v>54990.47</v>
      </c>
      <c r="AJ379">
        <v>39.64</v>
      </c>
      <c r="AK379">
        <v>25.12</v>
      </c>
      <c r="AL379">
        <v>29.17</v>
      </c>
      <c r="AM379">
        <v>4.45</v>
      </c>
      <c r="AN379" s="1">
        <v>1788.72</v>
      </c>
      <c r="AO379">
        <v>1.5224</v>
      </c>
      <c r="AP379" s="1">
        <v>2072.5700000000002</v>
      </c>
      <c r="AQ379" s="1">
        <v>2631.45</v>
      </c>
      <c r="AR379" s="1">
        <v>7873.49</v>
      </c>
      <c r="AS379">
        <v>780.28</v>
      </c>
      <c r="AT379">
        <v>319.18</v>
      </c>
      <c r="AU379" s="1">
        <v>13676.98</v>
      </c>
      <c r="AV379" s="1">
        <v>7683.97</v>
      </c>
      <c r="AW379">
        <v>0.44700000000000001</v>
      </c>
      <c r="AX379" s="1">
        <v>6403.02</v>
      </c>
      <c r="AY379">
        <v>0.3725</v>
      </c>
      <c r="AZ379" s="1">
        <v>1786.89</v>
      </c>
      <c r="BA379">
        <v>0.10390000000000001</v>
      </c>
      <c r="BB379" s="1">
        <v>1316.85</v>
      </c>
      <c r="BC379">
        <v>7.6600000000000001E-2</v>
      </c>
      <c r="BD379" s="1">
        <v>17190.740000000002</v>
      </c>
      <c r="BE379" s="1">
        <v>6217.87</v>
      </c>
      <c r="BF379">
        <v>1.8880999999999999</v>
      </c>
      <c r="BG379">
        <v>0.53139999999999998</v>
      </c>
      <c r="BH379">
        <v>0.23769999999999999</v>
      </c>
      <c r="BI379">
        <v>0.1656</v>
      </c>
      <c r="BJ379">
        <v>3.49E-2</v>
      </c>
      <c r="BK379">
        <v>3.04E-2</v>
      </c>
    </row>
    <row r="380" spans="1:63" x14ac:dyDescent="0.25">
      <c r="A380" t="s">
        <v>381</v>
      </c>
      <c r="B380">
        <v>44511</v>
      </c>
      <c r="C380">
        <v>7.33</v>
      </c>
      <c r="D380">
        <v>364.17</v>
      </c>
      <c r="E380" s="1">
        <v>2670.6</v>
      </c>
      <c r="F380" s="1">
        <v>2286.06</v>
      </c>
      <c r="G380">
        <v>1.04E-2</v>
      </c>
      <c r="H380">
        <v>1E-3</v>
      </c>
      <c r="I380">
        <v>0.48630000000000001</v>
      </c>
      <c r="J380">
        <v>1.4E-3</v>
      </c>
      <c r="K380">
        <v>0.1338</v>
      </c>
      <c r="L380">
        <v>0.2737</v>
      </c>
      <c r="M380">
        <v>9.3399999999999997E-2</v>
      </c>
      <c r="N380">
        <v>0.88870000000000005</v>
      </c>
      <c r="O380">
        <v>5.8400000000000001E-2</v>
      </c>
      <c r="P380">
        <v>0.18360000000000001</v>
      </c>
      <c r="Q380" s="1">
        <v>65325.04</v>
      </c>
      <c r="R380">
        <v>0.2581</v>
      </c>
      <c r="S380">
        <v>0.22559999999999999</v>
      </c>
      <c r="T380">
        <v>0.51629999999999998</v>
      </c>
      <c r="U380">
        <v>21.76</v>
      </c>
      <c r="V380" s="1">
        <v>91163.65</v>
      </c>
      <c r="W380">
        <v>120.58</v>
      </c>
      <c r="X380" s="1">
        <v>110825.7</v>
      </c>
      <c r="Y380">
        <v>0.61639999999999995</v>
      </c>
      <c r="Z380">
        <v>0.31509999999999999</v>
      </c>
      <c r="AA380">
        <v>6.8500000000000005E-2</v>
      </c>
      <c r="AB380">
        <v>0.3836</v>
      </c>
      <c r="AC380">
        <v>110.83</v>
      </c>
      <c r="AD380" s="1">
        <v>5239.34</v>
      </c>
      <c r="AE380">
        <v>532</v>
      </c>
      <c r="AF380" s="1">
        <v>99771.47</v>
      </c>
      <c r="AG380" t="s">
        <v>3</v>
      </c>
      <c r="AH380" s="1">
        <v>28374</v>
      </c>
      <c r="AI380" s="1">
        <v>42177.55</v>
      </c>
      <c r="AJ380">
        <v>65.099999999999994</v>
      </c>
      <c r="AK380">
        <v>42.76</v>
      </c>
      <c r="AL380">
        <v>48.81</v>
      </c>
      <c r="AM380">
        <v>4.8099999999999996</v>
      </c>
      <c r="AN380">
        <v>0</v>
      </c>
      <c r="AO380">
        <v>1.1589</v>
      </c>
      <c r="AP380" s="1">
        <v>2121.0100000000002</v>
      </c>
      <c r="AQ380" s="1">
        <v>2439.11</v>
      </c>
      <c r="AR380" s="1">
        <v>8508.75</v>
      </c>
      <c r="AS380" s="1">
        <v>1036.72</v>
      </c>
      <c r="AT380">
        <v>620.62</v>
      </c>
      <c r="AU380" s="1">
        <v>14726.21</v>
      </c>
      <c r="AV380" s="1">
        <v>9231.2800000000007</v>
      </c>
      <c r="AW380">
        <v>0.50800000000000001</v>
      </c>
      <c r="AX380" s="1">
        <v>5361.09</v>
      </c>
      <c r="AY380">
        <v>0.29499999999999998</v>
      </c>
      <c r="AZ380" s="1">
        <v>1358.69</v>
      </c>
      <c r="BA380">
        <v>7.4800000000000005E-2</v>
      </c>
      <c r="BB380" s="1">
        <v>2220.62</v>
      </c>
      <c r="BC380">
        <v>0.1222</v>
      </c>
      <c r="BD380" s="1">
        <v>18171.689999999999</v>
      </c>
      <c r="BE380" s="1">
        <v>6017.27</v>
      </c>
      <c r="BF380">
        <v>2.5895999999999999</v>
      </c>
      <c r="BG380">
        <v>0.56679999999999997</v>
      </c>
      <c r="BH380">
        <v>0.216</v>
      </c>
      <c r="BI380">
        <v>0.16819999999999999</v>
      </c>
      <c r="BJ380">
        <v>3.1699999999999999E-2</v>
      </c>
      <c r="BK380">
        <v>1.7399999999999999E-2</v>
      </c>
    </row>
    <row r="381" spans="1:63" x14ac:dyDescent="0.25">
      <c r="A381" t="s">
        <v>382</v>
      </c>
      <c r="B381">
        <v>48025</v>
      </c>
      <c r="C381">
        <v>117.33</v>
      </c>
      <c r="D381">
        <v>12.45</v>
      </c>
      <c r="E381" s="1">
        <v>1460.47</v>
      </c>
      <c r="F381" s="1">
        <v>1427.15</v>
      </c>
      <c r="G381">
        <v>1.6000000000000001E-3</v>
      </c>
      <c r="H381">
        <v>4.0000000000000002E-4</v>
      </c>
      <c r="I381">
        <v>5.0000000000000001E-3</v>
      </c>
      <c r="J381">
        <v>5.9999999999999995E-4</v>
      </c>
      <c r="K381">
        <v>1.26E-2</v>
      </c>
      <c r="L381">
        <v>0.96079999999999999</v>
      </c>
      <c r="M381">
        <v>1.89E-2</v>
      </c>
      <c r="N381">
        <v>0.35039999999999999</v>
      </c>
      <c r="O381">
        <v>1.5E-3</v>
      </c>
      <c r="P381">
        <v>0.14230000000000001</v>
      </c>
      <c r="Q381" s="1">
        <v>58936.89</v>
      </c>
      <c r="R381">
        <v>0.18729999999999999</v>
      </c>
      <c r="S381">
        <v>0.17910000000000001</v>
      </c>
      <c r="T381">
        <v>0.63360000000000005</v>
      </c>
      <c r="U381">
        <v>12.81</v>
      </c>
      <c r="V381" s="1">
        <v>75645.440000000002</v>
      </c>
      <c r="W381">
        <v>109.91</v>
      </c>
      <c r="X381" s="1">
        <v>188785.62</v>
      </c>
      <c r="Y381">
        <v>0.7329</v>
      </c>
      <c r="Z381">
        <v>9.1499999999999998E-2</v>
      </c>
      <c r="AA381">
        <v>0.17560000000000001</v>
      </c>
      <c r="AB381">
        <v>0.2671</v>
      </c>
      <c r="AC381">
        <v>188.79</v>
      </c>
      <c r="AD381" s="1">
        <v>4892.21</v>
      </c>
      <c r="AE381">
        <v>476.64</v>
      </c>
      <c r="AF381" s="1">
        <v>155858.21</v>
      </c>
      <c r="AG381" t="s">
        <v>3</v>
      </c>
      <c r="AH381" s="1">
        <v>36502</v>
      </c>
      <c r="AI381" s="1">
        <v>57459.15</v>
      </c>
      <c r="AJ381">
        <v>33.130000000000003</v>
      </c>
      <c r="AK381">
        <v>23.93</v>
      </c>
      <c r="AL381">
        <v>26.08</v>
      </c>
      <c r="AM381">
        <v>4.38</v>
      </c>
      <c r="AN381" s="1">
        <v>1412.23</v>
      </c>
      <c r="AO381">
        <v>1.0285</v>
      </c>
      <c r="AP381" s="1">
        <v>1507.37</v>
      </c>
      <c r="AQ381" s="1">
        <v>2541.1</v>
      </c>
      <c r="AR381" s="1">
        <v>7028.85</v>
      </c>
      <c r="AS381">
        <v>693.29</v>
      </c>
      <c r="AT381">
        <v>381.47</v>
      </c>
      <c r="AU381" s="1">
        <v>12152.08</v>
      </c>
      <c r="AV381" s="1">
        <v>7212.04</v>
      </c>
      <c r="AW381">
        <v>0.48770000000000002</v>
      </c>
      <c r="AX381" s="1">
        <v>4591.55</v>
      </c>
      <c r="AY381">
        <v>0.3105</v>
      </c>
      <c r="AZ381" s="1">
        <v>1567.33</v>
      </c>
      <c r="BA381">
        <v>0.106</v>
      </c>
      <c r="BB381" s="1">
        <v>1417.16</v>
      </c>
      <c r="BC381">
        <v>9.5799999999999996E-2</v>
      </c>
      <c r="BD381" s="1">
        <v>14788.07</v>
      </c>
      <c r="BE381" s="1">
        <v>6302.08</v>
      </c>
      <c r="BF381">
        <v>1.7465999999999999</v>
      </c>
      <c r="BG381">
        <v>0.54949999999999999</v>
      </c>
      <c r="BH381">
        <v>0.24909999999999999</v>
      </c>
      <c r="BI381">
        <v>0.1487</v>
      </c>
      <c r="BJ381">
        <v>3.4599999999999999E-2</v>
      </c>
      <c r="BK381">
        <v>1.8100000000000002E-2</v>
      </c>
    </row>
    <row r="382" spans="1:63" x14ac:dyDescent="0.25">
      <c r="A382" t="s">
        <v>383</v>
      </c>
      <c r="B382">
        <v>44529</v>
      </c>
      <c r="C382">
        <v>25.9</v>
      </c>
      <c r="D382">
        <v>179.26</v>
      </c>
      <c r="E382" s="1">
        <v>4643.8</v>
      </c>
      <c r="F382" s="1">
        <v>4413.7700000000004</v>
      </c>
      <c r="G382">
        <v>2.5100000000000001E-2</v>
      </c>
      <c r="H382">
        <v>8.9999999999999998E-4</v>
      </c>
      <c r="I382">
        <v>7.7399999999999997E-2</v>
      </c>
      <c r="J382">
        <v>1.2999999999999999E-3</v>
      </c>
      <c r="K382">
        <v>5.7799999999999997E-2</v>
      </c>
      <c r="L382">
        <v>0.76859999999999995</v>
      </c>
      <c r="M382">
        <v>6.88E-2</v>
      </c>
      <c r="N382">
        <v>0.33429999999999999</v>
      </c>
      <c r="O382">
        <v>2.0299999999999999E-2</v>
      </c>
      <c r="P382">
        <v>0.1527</v>
      </c>
      <c r="Q382" s="1">
        <v>71006.259999999995</v>
      </c>
      <c r="R382">
        <v>0.14449999999999999</v>
      </c>
      <c r="S382">
        <v>0.18779999999999999</v>
      </c>
      <c r="T382">
        <v>0.66769999999999996</v>
      </c>
      <c r="U382">
        <v>29.76</v>
      </c>
      <c r="V382" s="1">
        <v>96385.31</v>
      </c>
      <c r="W382">
        <v>153.59</v>
      </c>
      <c r="X382" s="1">
        <v>207595.7</v>
      </c>
      <c r="Y382">
        <v>0.71550000000000002</v>
      </c>
      <c r="Z382">
        <v>0.24</v>
      </c>
      <c r="AA382">
        <v>4.4499999999999998E-2</v>
      </c>
      <c r="AB382">
        <v>0.28449999999999998</v>
      </c>
      <c r="AC382">
        <v>207.6</v>
      </c>
      <c r="AD382" s="1">
        <v>8953.17</v>
      </c>
      <c r="AE382">
        <v>879.62</v>
      </c>
      <c r="AF382" s="1">
        <v>185698.91</v>
      </c>
      <c r="AG382" t="s">
        <v>3</v>
      </c>
      <c r="AH382" s="1">
        <v>38813</v>
      </c>
      <c r="AI382" s="1">
        <v>63111.34</v>
      </c>
      <c r="AJ382">
        <v>70.94</v>
      </c>
      <c r="AK382">
        <v>39.799999999999997</v>
      </c>
      <c r="AL382">
        <v>47.57</v>
      </c>
      <c r="AM382">
        <v>5.03</v>
      </c>
      <c r="AN382" s="1">
        <v>2644.78</v>
      </c>
      <c r="AO382">
        <v>0.98929999999999996</v>
      </c>
      <c r="AP382" s="1">
        <v>1613.04</v>
      </c>
      <c r="AQ382" s="1">
        <v>2119.9</v>
      </c>
      <c r="AR382" s="1">
        <v>8008.86</v>
      </c>
      <c r="AS382">
        <v>900.17</v>
      </c>
      <c r="AT382">
        <v>394.77</v>
      </c>
      <c r="AU382" s="1">
        <v>13036.74</v>
      </c>
      <c r="AV382" s="1">
        <v>4412.71</v>
      </c>
      <c r="AW382">
        <v>0.29980000000000001</v>
      </c>
      <c r="AX382" s="1">
        <v>8309.02</v>
      </c>
      <c r="AY382">
        <v>0.5645</v>
      </c>
      <c r="AZ382">
        <v>825.66</v>
      </c>
      <c r="BA382">
        <v>5.6099999999999997E-2</v>
      </c>
      <c r="BB382" s="1">
        <v>1171.8699999999999</v>
      </c>
      <c r="BC382">
        <v>7.9600000000000004E-2</v>
      </c>
      <c r="BD382" s="1">
        <v>14719.26</v>
      </c>
      <c r="BE382" s="1">
        <v>2608.7800000000002</v>
      </c>
      <c r="BF382">
        <v>0.47149999999999997</v>
      </c>
      <c r="BG382">
        <v>0.58199999999999996</v>
      </c>
      <c r="BH382">
        <v>0.24349999999999999</v>
      </c>
      <c r="BI382">
        <v>0.12520000000000001</v>
      </c>
      <c r="BJ382">
        <v>3.1099999999999999E-2</v>
      </c>
      <c r="BK382">
        <v>1.8200000000000001E-2</v>
      </c>
    </row>
    <row r="383" spans="1:63" x14ac:dyDescent="0.25">
      <c r="A383" t="s">
        <v>384</v>
      </c>
      <c r="B383">
        <v>44537</v>
      </c>
      <c r="C383">
        <v>28.48</v>
      </c>
      <c r="D383">
        <v>168.43</v>
      </c>
      <c r="E383" s="1">
        <v>4796.18</v>
      </c>
      <c r="F383" s="1">
        <v>4625.6000000000004</v>
      </c>
      <c r="G383">
        <v>2.3900000000000001E-2</v>
      </c>
      <c r="H383">
        <v>5.0000000000000001E-4</v>
      </c>
      <c r="I383">
        <v>3.4500000000000003E-2</v>
      </c>
      <c r="J383">
        <v>1E-3</v>
      </c>
      <c r="K383">
        <v>4.4299999999999999E-2</v>
      </c>
      <c r="L383">
        <v>0.85029999999999994</v>
      </c>
      <c r="M383">
        <v>4.5400000000000003E-2</v>
      </c>
      <c r="N383">
        <v>0.20119999999999999</v>
      </c>
      <c r="O383">
        <v>1.5699999999999999E-2</v>
      </c>
      <c r="P383">
        <v>0.13519999999999999</v>
      </c>
      <c r="Q383" s="1">
        <v>72433.47</v>
      </c>
      <c r="R383">
        <v>0.16819999999999999</v>
      </c>
      <c r="S383">
        <v>0.20860000000000001</v>
      </c>
      <c r="T383">
        <v>0.62329999999999997</v>
      </c>
      <c r="U383">
        <v>27.9</v>
      </c>
      <c r="V383" s="1">
        <v>96970.9</v>
      </c>
      <c r="W383">
        <v>168.58</v>
      </c>
      <c r="X383" s="1">
        <v>221666.14</v>
      </c>
      <c r="Y383">
        <v>0.77790000000000004</v>
      </c>
      <c r="Z383">
        <v>0.1769</v>
      </c>
      <c r="AA383">
        <v>4.5199999999999997E-2</v>
      </c>
      <c r="AB383">
        <v>0.22209999999999999</v>
      </c>
      <c r="AC383">
        <v>221.67</v>
      </c>
      <c r="AD383" s="1">
        <v>8428.39</v>
      </c>
      <c r="AE383">
        <v>886.35</v>
      </c>
      <c r="AF383" s="1">
        <v>200918.69</v>
      </c>
      <c r="AG383" t="s">
        <v>3</v>
      </c>
      <c r="AH383" s="1">
        <v>44592</v>
      </c>
      <c r="AI383" s="1">
        <v>75711.69</v>
      </c>
      <c r="AJ383">
        <v>65.41</v>
      </c>
      <c r="AK383">
        <v>36.28</v>
      </c>
      <c r="AL383">
        <v>40.200000000000003</v>
      </c>
      <c r="AM383">
        <v>4.4800000000000004</v>
      </c>
      <c r="AN383">
        <v>0</v>
      </c>
      <c r="AO383">
        <v>0.79269999999999996</v>
      </c>
      <c r="AP383" s="1">
        <v>1480.76</v>
      </c>
      <c r="AQ383" s="1">
        <v>2026.61</v>
      </c>
      <c r="AR383" s="1">
        <v>7435.78</v>
      </c>
      <c r="AS383">
        <v>837.37</v>
      </c>
      <c r="AT383">
        <v>375.95</v>
      </c>
      <c r="AU383" s="1">
        <v>12156.46</v>
      </c>
      <c r="AV383" s="1">
        <v>4057.5</v>
      </c>
      <c r="AW383">
        <v>0.30220000000000002</v>
      </c>
      <c r="AX383" s="1">
        <v>7504.53</v>
      </c>
      <c r="AY383">
        <v>0.55889999999999995</v>
      </c>
      <c r="AZ383">
        <v>960.56</v>
      </c>
      <c r="BA383">
        <v>7.1499999999999994E-2</v>
      </c>
      <c r="BB383">
        <v>903.71</v>
      </c>
      <c r="BC383">
        <v>6.7299999999999999E-2</v>
      </c>
      <c r="BD383" s="1">
        <v>13426.29</v>
      </c>
      <c r="BE383" s="1">
        <v>2705.13</v>
      </c>
      <c r="BF383">
        <v>0.39539999999999997</v>
      </c>
      <c r="BG383">
        <v>0.59279999999999999</v>
      </c>
      <c r="BH383">
        <v>0.2334</v>
      </c>
      <c r="BI383">
        <v>0.1241</v>
      </c>
      <c r="BJ383">
        <v>3.3099999999999997E-2</v>
      </c>
      <c r="BK383">
        <v>1.66E-2</v>
      </c>
    </row>
    <row r="384" spans="1:63" x14ac:dyDescent="0.25">
      <c r="A384" t="s">
        <v>385</v>
      </c>
      <c r="B384">
        <v>44545</v>
      </c>
      <c r="C384">
        <v>25.14</v>
      </c>
      <c r="D384">
        <v>184.57</v>
      </c>
      <c r="E384" s="1">
        <v>4640.5</v>
      </c>
      <c r="F384" s="1">
        <v>4501.01</v>
      </c>
      <c r="G384">
        <v>3.8699999999999998E-2</v>
      </c>
      <c r="H384">
        <v>8.0000000000000004E-4</v>
      </c>
      <c r="I384">
        <v>5.5300000000000002E-2</v>
      </c>
      <c r="J384">
        <v>1E-3</v>
      </c>
      <c r="K384">
        <v>3.9800000000000002E-2</v>
      </c>
      <c r="L384">
        <v>0.8145</v>
      </c>
      <c r="M384">
        <v>4.9799999999999997E-2</v>
      </c>
      <c r="N384">
        <v>0.1847</v>
      </c>
      <c r="O384">
        <v>1.9099999999999999E-2</v>
      </c>
      <c r="P384">
        <v>0.13239999999999999</v>
      </c>
      <c r="Q384" s="1">
        <v>74237.539999999994</v>
      </c>
      <c r="R384">
        <v>0.161</v>
      </c>
      <c r="S384">
        <v>0.20150000000000001</v>
      </c>
      <c r="T384">
        <v>0.63749999999999996</v>
      </c>
      <c r="U384">
        <v>29</v>
      </c>
      <c r="V384" s="1">
        <v>97440.79</v>
      </c>
      <c r="W384">
        <v>157.63</v>
      </c>
      <c r="X384" s="1">
        <v>241871.51</v>
      </c>
      <c r="Y384">
        <v>0.75070000000000003</v>
      </c>
      <c r="Z384">
        <v>0.2082</v>
      </c>
      <c r="AA384">
        <v>4.1099999999999998E-2</v>
      </c>
      <c r="AB384">
        <v>0.24929999999999999</v>
      </c>
      <c r="AC384">
        <v>241.87</v>
      </c>
      <c r="AD384" s="1">
        <v>9394.42</v>
      </c>
      <c r="AE384">
        <v>954.1</v>
      </c>
      <c r="AF384" s="1">
        <v>228670.82</v>
      </c>
      <c r="AG384" t="s">
        <v>3</v>
      </c>
      <c r="AH384" s="1">
        <v>45321</v>
      </c>
      <c r="AI384" s="1">
        <v>83856.09</v>
      </c>
      <c r="AJ384">
        <v>67.489999999999995</v>
      </c>
      <c r="AK384">
        <v>36.99</v>
      </c>
      <c r="AL384">
        <v>41.79</v>
      </c>
      <c r="AM384">
        <v>4.71</v>
      </c>
      <c r="AN384">
        <v>0</v>
      </c>
      <c r="AO384">
        <v>0.76170000000000004</v>
      </c>
      <c r="AP384" s="1">
        <v>1571.62</v>
      </c>
      <c r="AQ384" s="1">
        <v>2097.5500000000002</v>
      </c>
      <c r="AR384" s="1">
        <v>7722.94</v>
      </c>
      <c r="AS384">
        <v>850.45</v>
      </c>
      <c r="AT384">
        <v>383.73</v>
      </c>
      <c r="AU384" s="1">
        <v>12626.28</v>
      </c>
      <c r="AV384" s="1">
        <v>3695.82</v>
      </c>
      <c r="AW384">
        <v>0.26750000000000002</v>
      </c>
      <c r="AX384" s="1">
        <v>8291.34</v>
      </c>
      <c r="AY384">
        <v>0.60009999999999997</v>
      </c>
      <c r="AZ384">
        <v>964.97</v>
      </c>
      <c r="BA384">
        <v>6.9800000000000001E-2</v>
      </c>
      <c r="BB384">
        <v>863.53</v>
      </c>
      <c r="BC384">
        <v>6.25E-2</v>
      </c>
      <c r="BD384" s="1">
        <v>13815.67</v>
      </c>
      <c r="BE384" s="1">
        <v>2312.71</v>
      </c>
      <c r="BF384">
        <v>0.29459999999999997</v>
      </c>
      <c r="BG384">
        <v>0.59389999999999998</v>
      </c>
      <c r="BH384">
        <v>0.23150000000000001</v>
      </c>
      <c r="BI384">
        <v>0.12970000000000001</v>
      </c>
      <c r="BJ384">
        <v>2.9000000000000001E-2</v>
      </c>
      <c r="BK384">
        <v>1.5900000000000001E-2</v>
      </c>
    </row>
    <row r="385" spans="1:63" x14ac:dyDescent="0.25">
      <c r="A385" t="s">
        <v>386</v>
      </c>
      <c r="B385">
        <v>50336</v>
      </c>
      <c r="C385">
        <v>138.71</v>
      </c>
      <c r="D385">
        <v>10.3</v>
      </c>
      <c r="E385" s="1">
        <v>1428.5</v>
      </c>
      <c r="F385" s="1">
        <v>1374.44</v>
      </c>
      <c r="G385">
        <v>1.6999999999999999E-3</v>
      </c>
      <c r="H385">
        <v>8.0000000000000004E-4</v>
      </c>
      <c r="I385">
        <v>5.8999999999999999E-3</v>
      </c>
      <c r="J385">
        <v>5.9999999999999995E-4</v>
      </c>
      <c r="K385">
        <v>1.3299999999999999E-2</v>
      </c>
      <c r="L385">
        <v>0.9577</v>
      </c>
      <c r="M385">
        <v>0.02</v>
      </c>
      <c r="N385">
        <v>0.34160000000000001</v>
      </c>
      <c r="O385">
        <v>1.4E-3</v>
      </c>
      <c r="P385">
        <v>0.1426</v>
      </c>
      <c r="Q385" s="1">
        <v>59643.94</v>
      </c>
      <c r="R385">
        <v>0.17019999999999999</v>
      </c>
      <c r="S385">
        <v>0.19009999999999999</v>
      </c>
      <c r="T385">
        <v>0.63970000000000005</v>
      </c>
      <c r="U385">
        <v>12.19</v>
      </c>
      <c r="V385" s="1">
        <v>77625.990000000005</v>
      </c>
      <c r="W385">
        <v>112.94</v>
      </c>
      <c r="X385" s="1">
        <v>203006.57</v>
      </c>
      <c r="Y385">
        <v>0.73119999999999996</v>
      </c>
      <c r="Z385">
        <v>8.3099999999999993E-2</v>
      </c>
      <c r="AA385">
        <v>0.1857</v>
      </c>
      <c r="AB385">
        <v>0.26879999999999998</v>
      </c>
      <c r="AC385">
        <v>203.01</v>
      </c>
      <c r="AD385" s="1">
        <v>5187.12</v>
      </c>
      <c r="AE385">
        <v>492.73</v>
      </c>
      <c r="AF385" s="1">
        <v>176157.01</v>
      </c>
      <c r="AG385" t="s">
        <v>3</v>
      </c>
      <c r="AH385" s="1">
        <v>37397</v>
      </c>
      <c r="AI385" s="1">
        <v>58448.78</v>
      </c>
      <c r="AJ385">
        <v>32.83</v>
      </c>
      <c r="AK385">
        <v>23.59</v>
      </c>
      <c r="AL385">
        <v>25.31</v>
      </c>
      <c r="AM385">
        <v>4.22</v>
      </c>
      <c r="AN385" s="1">
        <v>1419.73</v>
      </c>
      <c r="AO385">
        <v>1.1294</v>
      </c>
      <c r="AP385" s="1">
        <v>1577.36</v>
      </c>
      <c r="AQ385" s="1">
        <v>2500.87</v>
      </c>
      <c r="AR385" s="1">
        <v>7204.72</v>
      </c>
      <c r="AS385">
        <v>694.52</v>
      </c>
      <c r="AT385">
        <v>397.4</v>
      </c>
      <c r="AU385" s="1">
        <v>12374.87</v>
      </c>
      <c r="AV385" s="1">
        <v>6897.17</v>
      </c>
      <c r="AW385">
        <v>0.46450000000000002</v>
      </c>
      <c r="AX385" s="1">
        <v>5141.1000000000004</v>
      </c>
      <c r="AY385">
        <v>0.34620000000000001</v>
      </c>
      <c r="AZ385" s="1">
        <v>1448.46</v>
      </c>
      <c r="BA385">
        <v>9.7500000000000003E-2</v>
      </c>
      <c r="BB385" s="1">
        <v>1363.17</v>
      </c>
      <c r="BC385">
        <v>9.1800000000000007E-2</v>
      </c>
      <c r="BD385" s="1">
        <v>14849.9</v>
      </c>
      <c r="BE385" s="1">
        <v>5724.76</v>
      </c>
      <c r="BF385">
        <v>1.5616000000000001</v>
      </c>
      <c r="BG385">
        <v>0.54430000000000001</v>
      </c>
      <c r="BH385">
        <v>0.251</v>
      </c>
      <c r="BI385">
        <v>0.1474</v>
      </c>
      <c r="BJ385">
        <v>3.4700000000000002E-2</v>
      </c>
      <c r="BK385">
        <v>2.2599999999999999E-2</v>
      </c>
    </row>
    <row r="386" spans="1:63" x14ac:dyDescent="0.25">
      <c r="A386" t="s">
        <v>387</v>
      </c>
      <c r="B386">
        <v>46250</v>
      </c>
      <c r="C386">
        <v>81.67</v>
      </c>
      <c r="D386">
        <v>33.299999999999997</v>
      </c>
      <c r="E386" s="1">
        <v>2719.21</v>
      </c>
      <c r="F386" s="1">
        <v>2591.88</v>
      </c>
      <c r="G386">
        <v>8.9999999999999993E-3</v>
      </c>
      <c r="H386">
        <v>3.0000000000000001E-3</v>
      </c>
      <c r="I386">
        <v>1.7299999999999999E-2</v>
      </c>
      <c r="J386">
        <v>8.9999999999999998E-4</v>
      </c>
      <c r="K386">
        <v>3.7600000000000001E-2</v>
      </c>
      <c r="L386">
        <v>0.89019999999999999</v>
      </c>
      <c r="M386">
        <v>4.2000000000000003E-2</v>
      </c>
      <c r="N386">
        <v>0.3206</v>
      </c>
      <c r="O386">
        <v>1.04E-2</v>
      </c>
      <c r="P386">
        <v>0.14499999999999999</v>
      </c>
      <c r="Q386" s="1">
        <v>65916.75</v>
      </c>
      <c r="R386">
        <v>0.17660000000000001</v>
      </c>
      <c r="S386">
        <v>0.20100000000000001</v>
      </c>
      <c r="T386">
        <v>0.62250000000000005</v>
      </c>
      <c r="U386">
        <v>17.239999999999998</v>
      </c>
      <c r="V386" s="1">
        <v>85587.83</v>
      </c>
      <c r="W386">
        <v>152.46</v>
      </c>
      <c r="X386" s="1">
        <v>199361.75</v>
      </c>
      <c r="Y386">
        <v>0.75170000000000003</v>
      </c>
      <c r="Z386">
        <v>0.14599999999999999</v>
      </c>
      <c r="AA386">
        <v>0.1023</v>
      </c>
      <c r="AB386">
        <v>0.24829999999999999</v>
      </c>
      <c r="AC386">
        <v>199.36</v>
      </c>
      <c r="AD386" s="1">
        <v>6049.21</v>
      </c>
      <c r="AE386">
        <v>608.83000000000004</v>
      </c>
      <c r="AF386" s="1">
        <v>178134.01</v>
      </c>
      <c r="AG386" t="s">
        <v>3</v>
      </c>
      <c r="AH386" s="1">
        <v>39633</v>
      </c>
      <c r="AI386" s="1">
        <v>66300.28</v>
      </c>
      <c r="AJ386">
        <v>45.92</v>
      </c>
      <c r="AK386">
        <v>28.69</v>
      </c>
      <c r="AL386">
        <v>31.83</v>
      </c>
      <c r="AM386">
        <v>4.28</v>
      </c>
      <c r="AN386" s="1">
        <v>1867.62</v>
      </c>
      <c r="AO386">
        <v>0.99539999999999995</v>
      </c>
      <c r="AP386" s="1">
        <v>1382.08</v>
      </c>
      <c r="AQ386" s="1">
        <v>2005.5</v>
      </c>
      <c r="AR386" s="1">
        <v>7019.48</v>
      </c>
      <c r="AS386">
        <v>769.68</v>
      </c>
      <c r="AT386">
        <v>323.77</v>
      </c>
      <c r="AU386" s="1">
        <v>11500.52</v>
      </c>
      <c r="AV386" s="1">
        <v>5006.03</v>
      </c>
      <c r="AW386">
        <v>0.37719999999999998</v>
      </c>
      <c r="AX386" s="1">
        <v>6125.71</v>
      </c>
      <c r="AY386">
        <v>0.46150000000000002</v>
      </c>
      <c r="AZ386" s="1">
        <v>1044.5</v>
      </c>
      <c r="BA386">
        <v>7.8700000000000006E-2</v>
      </c>
      <c r="BB386" s="1">
        <v>1096.19</v>
      </c>
      <c r="BC386">
        <v>8.2600000000000007E-2</v>
      </c>
      <c r="BD386" s="1">
        <v>13272.43</v>
      </c>
      <c r="BE386" s="1">
        <v>3809.62</v>
      </c>
      <c r="BF386">
        <v>0.77300000000000002</v>
      </c>
      <c r="BG386">
        <v>0.57779999999999998</v>
      </c>
      <c r="BH386">
        <v>0.23330000000000001</v>
      </c>
      <c r="BI386">
        <v>0.14069999999999999</v>
      </c>
      <c r="BJ386">
        <v>2.93E-2</v>
      </c>
      <c r="BK386">
        <v>1.8800000000000001E-2</v>
      </c>
    </row>
    <row r="387" spans="1:63" x14ac:dyDescent="0.25">
      <c r="A387" t="s">
        <v>388</v>
      </c>
      <c r="B387">
        <v>46722</v>
      </c>
      <c r="C387">
        <v>93.1</v>
      </c>
      <c r="D387">
        <v>11.65</v>
      </c>
      <c r="E387" s="1">
        <v>1084.25</v>
      </c>
      <c r="F387" s="1">
        <v>1090.44</v>
      </c>
      <c r="G387">
        <v>3.8999999999999998E-3</v>
      </c>
      <c r="H387">
        <v>4.0000000000000002E-4</v>
      </c>
      <c r="I387">
        <v>7.3000000000000001E-3</v>
      </c>
      <c r="J387">
        <v>8.9999999999999998E-4</v>
      </c>
      <c r="K387">
        <v>5.0999999999999997E-2</v>
      </c>
      <c r="L387">
        <v>0.90949999999999998</v>
      </c>
      <c r="M387">
        <v>2.7E-2</v>
      </c>
      <c r="N387">
        <v>0.26169999999999999</v>
      </c>
      <c r="O387">
        <v>5.5999999999999999E-3</v>
      </c>
      <c r="P387">
        <v>0.1439</v>
      </c>
      <c r="Q387" s="1">
        <v>63056.92</v>
      </c>
      <c r="R387">
        <v>0.1578</v>
      </c>
      <c r="S387">
        <v>0.1777</v>
      </c>
      <c r="T387">
        <v>0.66449999999999998</v>
      </c>
      <c r="U387">
        <v>11.57</v>
      </c>
      <c r="V387" s="1">
        <v>69754.14</v>
      </c>
      <c r="W387">
        <v>89.86</v>
      </c>
      <c r="X387" s="1">
        <v>231272.52</v>
      </c>
      <c r="Y387">
        <v>0.66979999999999995</v>
      </c>
      <c r="Z387">
        <v>8.6999999999999994E-2</v>
      </c>
      <c r="AA387">
        <v>0.24310000000000001</v>
      </c>
      <c r="AB387">
        <v>0.33019999999999999</v>
      </c>
      <c r="AC387">
        <v>231.27</v>
      </c>
      <c r="AD387" s="1">
        <v>7290.64</v>
      </c>
      <c r="AE387">
        <v>557.08000000000004</v>
      </c>
      <c r="AF387" s="1">
        <v>185265.77</v>
      </c>
      <c r="AG387" t="s">
        <v>3</v>
      </c>
      <c r="AH387" s="1">
        <v>37722</v>
      </c>
      <c r="AI387" s="1">
        <v>59597.57</v>
      </c>
      <c r="AJ387">
        <v>44.09</v>
      </c>
      <c r="AK387">
        <v>25.47</v>
      </c>
      <c r="AL387">
        <v>30.64</v>
      </c>
      <c r="AM387">
        <v>4.21</v>
      </c>
      <c r="AN387" s="1">
        <v>1787.87</v>
      </c>
      <c r="AO387">
        <v>1.2495000000000001</v>
      </c>
      <c r="AP387" s="1">
        <v>1742.53</v>
      </c>
      <c r="AQ387" s="1">
        <v>2247.4299999999998</v>
      </c>
      <c r="AR387" s="1">
        <v>7447.64</v>
      </c>
      <c r="AS387">
        <v>748.04</v>
      </c>
      <c r="AT387">
        <v>356.15</v>
      </c>
      <c r="AU387" s="1">
        <v>12541.78</v>
      </c>
      <c r="AV387" s="1">
        <v>5896.59</v>
      </c>
      <c r="AW387">
        <v>0.38690000000000002</v>
      </c>
      <c r="AX387" s="1">
        <v>6562.75</v>
      </c>
      <c r="AY387">
        <v>0.43070000000000003</v>
      </c>
      <c r="AZ387" s="1">
        <v>1687.71</v>
      </c>
      <c r="BA387">
        <v>0.1108</v>
      </c>
      <c r="BB387" s="1">
        <v>1091.71</v>
      </c>
      <c r="BC387">
        <v>7.1599999999999997E-2</v>
      </c>
      <c r="BD387" s="1">
        <v>15238.75</v>
      </c>
      <c r="BE387" s="1">
        <v>4969.2</v>
      </c>
      <c r="BF387">
        <v>1.2606999999999999</v>
      </c>
      <c r="BG387">
        <v>0.55289999999999995</v>
      </c>
      <c r="BH387">
        <v>0.2341</v>
      </c>
      <c r="BI387">
        <v>0.159</v>
      </c>
      <c r="BJ387">
        <v>3.5400000000000001E-2</v>
      </c>
      <c r="BK387">
        <v>1.8499999999999999E-2</v>
      </c>
    </row>
    <row r="388" spans="1:63" x14ac:dyDescent="0.25">
      <c r="A388" t="s">
        <v>389</v>
      </c>
      <c r="B388">
        <v>49056</v>
      </c>
      <c r="C388">
        <v>126.86</v>
      </c>
      <c r="D388">
        <v>12.53</v>
      </c>
      <c r="E388" s="1">
        <v>1589.85</v>
      </c>
      <c r="F388" s="1">
        <v>1563.26</v>
      </c>
      <c r="G388">
        <v>2.2000000000000001E-3</v>
      </c>
      <c r="H388">
        <v>5.0000000000000001E-4</v>
      </c>
      <c r="I388">
        <v>5.1000000000000004E-3</v>
      </c>
      <c r="J388">
        <v>5.9999999999999995E-4</v>
      </c>
      <c r="K388">
        <v>1.29E-2</v>
      </c>
      <c r="L388">
        <v>0.95840000000000003</v>
      </c>
      <c r="M388">
        <v>2.0199999999999999E-2</v>
      </c>
      <c r="N388">
        <v>0.33200000000000002</v>
      </c>
      <c r="O388">
        <v>1.4E-3</v>
      </c>
      <c r="P388">
        <v>0.1464</v>
      </c>
      <c r="Q388" s="1">
        <v>59045.23</v>
      </c>
      <c r="R388">
        <v>0.17449999999999999</v>
      </c>
      <c r="S388">
        <v>0.19139999999999999</v>
      </c>
      <c r="T388">
        <v>0.6341</v>
      </c>
      <c r="U388">
        <v>13.9</v>
      </c>
      <c r="V388" s="1">
        <v>76857.66</v>
      </c>
      <c r="W388">
        <v>110.19</v>
      </c>
      <c r="X388" s="1">
        <v>177778.29</v>
      </c>
      <c r="Y388">
        <v>0.7944</v>
      </c>
      <c r="Z388">
        <v>8.1699999999999995E-2</v>
      </c>
      <c r="AA388">
        <v>0.1239</v>
      </c>
      <c r="AB388">
        <v>0.2056</v>
      </c>
      <c r="AC388">
        <v>177.78</v>
      </c>
      <c r="AD388" s="1">
        <v>4368.82</v>
      </c>
      <c r="AE388">
        <v>460.8</v>
      </c>
      <c r="AF388" s="1">
        <v>154646.57</v>
      </c>
      <c r="AG388" t="s">
        <v>3</v>
      </c>
      <c r="AH388" s="1">
        <v>38157</v>
      </c>
      <c r="AI388" s="1">
        <v>59915.12</v>
      </c>
      <c r="AJ388">
        <v>32.9</v>
      </c>
      <c r="AK388">
        <v>23.12</v>
      </c>
      <c r="AL388">
        <v>25.1</v>
      </c>
      <c r="AM388">
        <v>4.42</v>
      </c>
      <c r="AN388" s="1">
        <v>1371.91</v>
      </c>
      <c r="AO388">
        <v>1.0189999999999999</v>
      </c>
      <c r="AP388" s="1">
        <v>1466.32</v>
      </c>
      <c r="AQ388" s="1">
        <v>2307.14</v>
      </c>
      <c r="AR388" s="1">
        <v>6935.12</v>
      </c>
      <c r="AS388">
        <v>689.07</v>
      </c>
      <c r="AT388">
        <v>334.91</v>
      </c>
      <c r="AU388" s="1">
        <v>11732.57</v>
      </c>
      <c r="AV388" s="1">
        <v>6853.43</v>
      </c>
      <c r="AW388">
        <v>0.49109999999999998</v>
      </c>
      <c r="AX388" s="1">
        <v>4454.78</v>
      </c>
      <c r="AY388">
        <v>0.31919999999999998</v>
      </c>
      <c r="AZ388" s="1">
        <v>1397.63</v>
      </c>
      <c r="BA388">
        <v>0.10009999999999999</v>
      </c>
      <c r="BB388" s="1">
        <v>1250.27</v>
      </c>
      <c r="BC388">
        <v>8.9599999999999999E-2</v>
      </c>
      <c r="BD388" s="1">
        <v>13956.11</v>
      </c>
      <c r="BE388" s="1">
        <v>6064.9</v>
      </c>
      <c r="BF388">
        <v>1.6326000000000001</v>
      </c>
      <c r="BG388">
        <v>0.54930000000000001</v>
      </c>
      <c r="BH388">
        <v>0.25240000000000001</v>
      </c>
      <c r="BI388">
        <v>0.14860000000000001</v>
      </c>
      <c r="BJ388">
        <v>3.39E-2</v>
      </c>
      <c r="BK388">
        <v>1.5800000000000002E-2</v>
      </c>
    </row>
    <row r="389" spans="1:63" x14ac:dyDescent="0.25">
      <c r="A389" t="s">
        <v>390</v>
      </c>
      <c r="B389">
        <v>48728</v>
      </c>
      <c r="C389">
        <v>33.380000000000003</v>
      </c>
      <c r="D389">
        <v>143.29</v>
      </c>
      <c r="E389" s="1">
        <v>4783.05</v>
      </c>
      <c r="F389" s="1">
        <v>4479.93</v>
      </c>
      <c r="G389">
        <v>3.4299999999999997E-2</v>
      </c>
      <c r="H389">
        <v>1.1000000000000001E-3</v>
      </c>
      <c r="I389">
        <v>0.12540000000000001</v>
      </c>
      <c r="J389">
        <v>1.1999999999999999E-3</v>
      </c>
      <c r="K389">
        <v>7.4499999999999997E-2</v>
      </c>
      <c r="L389">
        <v>0.69120000000000004</v>
      </c>
      <c r="M389">
        <v>7.2300000000000003E-2</v>
      </c>
      <c r="N389">
        <v>0.34970000000000001</v>
      </c>
      <c r="O389">
        <v>3.78E-2</v>
      </c>
      <c r="P389">
        <v>0.1522</v>
      </c>
      <c r="Q389" s="1">
        <v>68581.740000000005</v>
      </c>
      <c r="R389">
        <v>0.1777</v>
      </c>
      <c r="S389">
        <v>0.1991</v>
      </c>
      <c r="T389">
        <v>0.62319999999999998</v>
      </c>
      <c r="U389">
        <v>29.95</v>
      </c>
      <c r="V389" s="1">
        <v>93017.66</v>
      </c>
      <c r="W389">
        <v>155.79</v>
      </c>
      <c r="X389" s="1">
        <v>192303.21</v>
      </c>
      <c r="Y389">
        <v>0.71730000000000005</v>
      </c>
      <c r="Z389">
        <v>0.23169999999999999</v>
      </c>
      <c r="AA389">
        <v>5.0999999999999997E-2</v>
      </c>
      <c r="AB389">
        <v>0.28270000000000001</v>
      </c>
      <c r="AC389">
        <v>192.3</v>
      </c>
      <c r="AD389" s="1">
        <v>7637.11</v>
      </c>
      <c r="AE389">
        <v>776.28</v>
      </c>
      <c r="AF389" s="1">
        <v>173164.85</v>
      </c>
      <c r="AG389" t="s">
        <v>3</v>
      </c>
      <c r="AH389" s="1">
        <v>38813</v>
      </c>
      <c r="AI389" s="1">
        <v>62681.77</v>
      </c>
      <c r="AJ389">
        <v>63.42</v>
      </c>
      <c r="AK389">
        <v>37.090000000000003</v>
      </c>
      <c r="AL389">
        <v>42.87</v>
      </c>
      <c r="AM389">
        <v>5.21</v>
      </c>
      <c r="AN389" s="1">
        <v>2063.69</v>
      </c>
      <c r="AO389">
        <v>0.92149999999999999</v>
      </c>
      <c r="AP389" s="1">
        <v>1540.18</v>
      </c>
      <c r="AQ389" s="1">
        <v>2023.34</v>
      </c>
      <c r="AR389" s="1">
        <v>7437.42</v>
      </c>
      <c r="AS389">
        <v>811.82</v>
      </c>
      <c r="AT389">
        <v>337.06</v>
      </c>
      <c r="AU389" s="1">
        <v>12149.81</v>
      </c>
      <c r="AV389" s="1">
        <v>4761.3500000000004</v>
      </c>
      <c r="AW389">
        <v>0.3427</v>
      </c>
      <c r="AX389" s="1">
        <v>7110.4</v>
      </c>
      <c r="AY389">
        <v>0.51180000000000003</v>
      </c>
      <c r="AZ389">
        <v>868.71</v>
      </c>
      <c r="BA389">
        <v>6.25E-2</v>
      </c>
      <c r="BB389" s="1">
        <v>1151.6199999999999</v>
      </c>
      <c r="BC389">
        <v>8.2900000000000001E-2</v>
      </c>
      <c r="BD389" s="1">
        <v>13892.08</v>
      </c>
      <c r="BE389" s="1">
        <v>2964.33</v>
      </c>
      <c r="BF389">
        <v>0.58530000000000004</v>
      </c>
      <c r="BG389">
        <v>0.58689999999999998</v>
      </c>
      <c r="BH389">
        <v>0.23449999999999999</v>
      </c>
      <c r="BI389">
        <v>0.13100000000000001</v>
      </c>
      <c r="BJ389">
        <v>2.9600000000000001E-2</v>
      </c>
      <c r="BK389">
        <v>1.7999999999999999E-2</v>
      </c>
    </row>
    <row r="390" spans="1:63" x14ac:dyDescent="0.25">
      <c r="A390" t="s">
        <v>391</v>
      </c>
      <c r="B390">
        <v>48819</v>
      </c>
      <c r="C390">
        <v>92.76</v>
      </c>
      <c r="D390">
        <v>11.52</v>
      </c>
      <c r="E390" s="1">
        <v>1068.4000000000001</v>
      </c>
      <c r="F390" s="1">
        <v>1043.6400000000001</v>
      </c>
      <c r="G390">
        <v>1E-3</v>
      </c>
      <c r="H390">
        <v>5.0000000000000001E-4</v>
      </c>
      <c r="I390">
        <v>5.3E-3</v>
      </c>
      <c r="J390">
        <v>8.0000000000000004E-4</v>
      </c>
      <c r="K390">
        <v>1.35E-2</v>
      </c>
      <c r="L390">
        <v>0.95909999999999995</v>
      </c>
      <c r="M390">
        <v>1.9900000000000001E-2</v>
      </c>
      <c r="N390">
        <v>0.35289999999999999</v>
      </c>
      <c r="O390">
        <v>1.1999999999999999E-3</v>
      </c>
      <c r="P390">
        <v>0.14749999999999999</v>
      </c>
      <c r="Q390" s="1">
        <v>57665.42</v>
      </c>
      <c r="R390">
        <v>0.2041</v>
      </c>
      <c r="S390">
        <v>0.1966</v>
      </c>
      <c r="T390">
        <v>0.59930000000000005</v>
      </c>
      <c r="U390">
        <v>11.76</v>
      </c>
      <c r="V390" s="1">
        <v>70999.5</v>
      </c>
      <c r="W390">
        <v>87.55</v>
      </c>
      <c r="X390" s="1">
        <v>194072.92</v>
      </c>
      <c r="Y390">
        <v>0.72089999999999999</v>
      </c>
      <c r="Z390">
        <v>7.9200000000000007E-2</v>
      </c>
      <c r="AA390">
        <v>0.19989999999999999</v>
      </c>
      <c r="AB390">
        <v>0.27910000000000001</v>
      </c>
      <c r="AC390">
        <v>194.07</v>
      </c>
      <c r="AD390" s="1">
        <v>5239.0600000000004</v>
      </c>
      <c r="AE390">
        <v>483.94</v>
      </c>
      <c r="AF390" s="1">
        <v>156187.13</v>
      </c>
      <c r="AG390" t="s">
        <v>3</v>
      </c>
      <c r="AH390" s="1">
        <v>36295</v>
      </c>
      <c r="AI390" s="1">
        <v>55481.11</v>
      </c>
      <c r="AJ390">
        <v>35.450000000000003</v>
      </c>
      <c r="AK390">
        <v>24.18</v>
      </c>
      <c r="AL390">
        <v>26.19</v>
      </c>
      <c r="AM390">
        <v>4.49</v>
      </c>
      <c r="AN390" s="1">
        <v>1609.79</v>
      </c>
      <c r="AO390">
        <v>1.1959</v>
      </c>
      <c r="AP390" s="1">
        <v>1706.67</v>
      </c>
      <c r="AQ390" s="1">
        <v>2509.12</v>
      </c>
      <c r="AR390" s="1">
        <v>7427.48</v>
      </c>
      <c r="AS390">
        <v>746.9</v>
      </c>
      <c r="AT390">
        <v>417.81</v>
      </c>
      <c r="AU390" s="1">
        <v>12807.98</v>
      </c>
      <c r="AV390" s="1">
        <v>7617.77</v>
      </c>
      <c r="AW390">
        <v>0.48520000000000002</v>
      </c>
      <c r="AX390" s="1">
        <v>5098.17</v>
      </c>
      <c r="AY390">
        <v>0.32469999999999999</v>
      </c>
      <c r="AZ390" s="1">
        <v>1533.47</v>
      </c>
      <c r="BA390">
        <v>9.7699999999999995E-2</v>
      </c>
      <c r="BB390" s="1">
        <v>1451.63</v>
      </c>
      <c r="BC390">
        <v>9.2499999999999999E-2</v>
      </c>
      <c r="BD390" s="1">
        <v>15701.04</v>
      </c>
      <c r="BE390" s="1">
        <v>6674.84</v>
      </c>
      <c r="BF390">
        <v>1.9625999999999999</v>
      </c>
      <c r="BG390">
        <v>0.54459999999999997</v>
      </c>
      <c r="BH390">
        <v>0.24079999999999999</v>
      </c>
      <c r="BI390">
        <v>0.15509999999999999</v>
      </c>
      <c r="BJ390">
        <v>3.6900000000000002E-2</v>
      </c>
      <c r="BK390">
        <v>2.2599999999999999E-2</v>
      </c>
    </row>
    <row r="391" spans="1:63" x14ac:dyDescent="0.25">
      <c r="A391" t="s">
        <v>392</v>
      </c>
      <c r="B391">
        <v>48033</v>
      </c>
      <c r="C391">
        <v>99.57</v>
      </c>
      <c r="D391">
        <v>11.88</v>
      </c>
      <c r="E391" s="1">
        <v>1182.43</v>
      </c>
      <c r="F391" s="1">
        <v>1157.32</v>
      </c>
      <c r="G391">
        <v>3.0999999999999999E-3</v>
      </c>
      <c r="H391">
        <v>8.9999999999999998E-4</v>
      </c>
      <c r="I391">
        <v>5.7000000000000002E-3</v>
      </c>
      <c r="J391">
        <v>8.9999999999999998E-4</v>
      </c>
      <c r="K391">
        <v>3.1099999999999999E-2</v>
      </c>
      <c r="L391">
        <v>0.93589999999999995</v>
      </c>
      <c r="M391">
        <v>2.23E-2</v>
      </c>
      <c r="N391">
        <v>0.26029999999999998</v>
      </c>
      <c r="O391">
        <v>1.8E-3</v>
      </c>
      <c r="P391">
        <v>0.1515</v>
      </c>
      <c r="Q391" s="1">
        <v>59265.83</v>
      </c>
      <c r="R391">
        <v>0.21510000000000001</v>
      </c>
      <c r="S391">
        <v>0.20680000000000001</v>
      </c>
      <c r="T391">
        <v>0.57809999999999995</v>
      </c>
      <c r="U391">
        <v>10.76</v>
      </c>
      <c r="V391" s="1">
        <v>74576.100000000006</v>
      </c>
      <c r="W391">
        <v>105.38</v>
      </c>
      <c r="X391" s="1">
        <v>200088.81</v>
      </c>
      <c r="Y391">
        <v>0.7984</v>
      </c>
      <c r="Z391">
        <v>5.8000000000000003E-2</v>
      </c>
      <c r="AA391">
        <v>0.14369999999999999</v>
      </c>
      <c r="AB391">
        <v>0.2016</v>
      </c>
      <c r="AC391">
        <v>200.09</v>
      </c>
      <c r="AD391" s="1">
        <v>5340.6</v>
      </c>
      <c r="AE391">
        <v>527.82000000000005</v>
      </c>
      <c r="AF391" s="1">
        <v>184131.48</v>
      </c>
      <c r="AG391" t="s">
        <v>3</v>
      </c>
      <c r="AH391" s="1">
        <v>39738</v>
      </c>
      <c r="AI391" s="1">
        <v>63222.51</v>
      </c>
      <c r="AJ391">
        <v>38.42</v>
      </c>
      <c r="AK391">
        <v>24.2</v>
      </c>
      <c r="AL391">
        <v>26.73</v>
      </c>
      <c r="AM391">
        <v>4.62</v>
      </c>
      <c r="AN391" s="1">
        <v>1703.28</v>
      </c>
      <c r="AO391">
        <v>1.1891</v>
      </c>
      <c r="AP391" s="1">
        <v>1637.54</v>
      </c>
      <c r="AQ391" s="1">
        <v>2280.65</v>
      </c>
      <c r="AR391" s="1">
        <v>7142.92</v>
      </c>
      <c r="AS391">
        <v>691.88</v>
      </c>
      <c r="AT391">
        <v>379.38</v>
      </c>
      <c r="AU391" s="1">
        <v>12132.37</v>
      </c>
      <c r="AV391" s="1">
        <v>6352.58</v>
      </c>
      <c r="AW391">
        <v>0.44019999999999998</v>
      </c>
      <c r="AX391" s="1">
        <v>5736.72</v>
      </c>
      <c r="AY391">
        <v>0.39750000000000002</v>
      </c>
      <c r="AZ391" s="1">
        <v>1343.82</v>
      </c>
      <c r="BA391">
        <v>9.3100000000000002E-2</v>
      </c>
      <c r="BB391">
        <v>999.56</v>
      </c>
      <c r="BC391">
        <v>6.93E-2</v>
      </c>
      <c r="BD391" s="1">
        <v>14432.68</v>
      </c>
      <c r="BE391" s="1">
        <v>5233.37</v>
      </c>
      <c r="BF391">
        <v>1.2932999999999999</v>
      </c>
      <c r="BG391">
        <v>0.5514</v>
      </c>
      <c r="BH391">
        <v>0.246</v>
      </c>
      <c r="BI391">
        <v>0.14710000000000001</v>
      </c>
      <c r="BJ391">
        <v>3.4799999999999998E-2</v>
      </c>
      <c r="BK391">
        <v>2.0799999999999999E-2</v>
      </c>
    </row>
    <row r="392" spans="1:63" x14ac:dyDescent="0.25">
      <c r="A392" t="s">
        <v>393</v>
      </c>
      <c r="B392">
        <v>48736</v>
      </c>
      <c r="C392">
        <v>11.71</v>
      </c>
      <c r="D392">
        <v>236.9</v>
      </c>
      <c r="E392" s="1">
        <v>2775.13</v>
      </c>
      <c r="F392" s="1">
        <v>2348.77</v>
      </c>
      <c r="G392">
        <v>3.0000000000000001E-3</v>
      </c>
      <c r="H392">
        <v>5.9999999999999995E-4</v>
      </c>
      <c r="I392">
        <v>0.2823</v>
      </c>
      <c r="J392">
        <v>1.6000000000000001E-3</v>
      </c>
      <c r="K392">
        <v>0.1008</v>
      </c>
      <c r="L392">
        <v>0.49059999999999998</v>
      </c>
      <c r="M392">
        <v>0.1211</v>
      </c>
      <c r="N392">
        <v>0.98909999999999998</v>
      </c>
      <c r="O392">
        <v>3.3000000000000002E-2</v>
      </c>
      <c r="P392">
        <v>0.18490000000000001</v>
      </c>
      <c r="Q392" s="1">
        <v>61653.15</v>
      </c>
      <c r="R392">
        <v>0.23599999999999999</v>
      </c>
      <c r="S392">
        <v>0.21260000000000001</v>
      </c>
      <c r="T392">
        <v>0.5514</v>
      </c>
      <c r="U392">
        <v>23.62</v>
      </c>
      <c r="V392" s="1">
        <v>84380.3</v>
      </c>
      <c r="W392">
        <v>115.65</v>
      </c>
      <c r="X392" s="1">
        <v>95463.4</v>
      </c>
      <c r="Y392">
        <v>0.62719999999999998</v>
      </c>
      <c r="Z392">
        <v>0.29659999999999997</v>
      </c>
      <c r="AA392">
        <v>7.6200000000000004E-2</v>
      </c>
      <c r="AB392">
        <v>0.37280000000000002</v>
      </c>
      <c r="AC392">
        <v>95.46</v>
      </c>
      <c r="AD392" s="1">
        <v>3691.53</v>
      </c>
      <c r="AE392">
        <v>413.47</v>
      </c>
      <c r="AF392" s="1">
        <v>79112.38</v>
      </c>
      <c r="AG392" t="s">
        <v>3</v>
      </c>
      <c r="AH392" s="1">
        <v>26794</v>
      </c>
      <c r="AI392" s="1">
        <v>39838</v>
      </c>
      <c r="AJ392">
        <v>55.76</v>
      </c>
      <c r="AK392">
        <v>35.14</v>
      </c>
      <c r="AL392">
        <v>41.83</v>
      </c>
      <c r="AM392">
        <v>4.66</v>
      </c>
      <c r="AN392">
        <v>1.78</v>
      </c>
      <c r="AO392">
        <v>1.0417000000000001</v>
      </c>
      <c r="AP392" s="1">
        <v>2027.79</v>
      </c>
      <c r="AQ392" s="1">
        <v>2744.62</v>
      </c>
      <c r="AR392" s="1">
        <v>8314.3799999999992</v>
      </c>
      <c r="AS392">
        <v>991.36</v>
      </c>
      <c r="AT392">
        <v>475.82</v>
      </c>
      <c r="AU392" s="1">
        <v>14553.97</v>
      </c>
      <c r="AV392" s="1">
        <v>10677.39</v>
      </c>
      <c r="AW392">
        <v>0.57850000000000001</v>
      </c>
      <c r="AX392" s="1">
        <v>3853.88</v>
      </c>
      <c r="AY392">
        <v>0.20880000000000001</v>
      </c>
      <c r="AZ392" s="1">
        <v>1386.2</v>
      </c>
      <c r="BA392">
        <v>7.51E-2</v>
      </c>
      <c r="BB392" s="1">
        <v>2539.02</v>
      </c>
      <c r="BC392">
        <v>0.1376</v>
      </c>
      <c r="BD392" s="1">
        <v>18456.490000000002</v>
      </c>
      <c r="BE392" s="1">
        <v>7054.54</v>
      </c>
      <c r="BF392">
        <v>3.6993</v>
      </c>
      <c r="BG392">
        <v>0.55220000000000002</v>
      </c>
      <c r="BH392">
        <v>0.23080000000000001</v>
      </c>
      <c r="BI392">
        <v>0.17199999999999999</v>
      </c>
      <c r="BJ392">
        <v>2.93E-2</v>
      </c>
      <c r="BK392">
        <v>1.5800000000000002E-2</v>
      </c>
    </row>
    <row r="393" spans="1:63" x14ac:dyDescent="0.25">
      <c r="A393" t="s">
        <v>394</v>
      </c>
      <c r="B393">
        <v>47365</v>
      </c>
      <c r="C393">
        <v>31.62</v>
      </c>
      <c r="D393">
        <v>227.17</v>
      </c>
      <c r="E393" s="1">
        <v>7182.84</v>
      </c>
      <c r="F393" s="1">
        <v>6518.27</v>
      </c>
      <c r="G393">
        <v>3.5900000000000001E-2</v>
      </c>
      <c r="H393">
        <v>1.9E-3</v>
      </c>
      <c r="I393">
        <v>0.2273</v>
      </c>
      <c r="J393">
        <v>1.1999999999999999E-3</v>
      </c>
      <c r="K393">
        <v>0.11990000000000001</v>
      </c>
      <c r="L393">
        <v>0.53049999999999997</v>
      </c>
      <c r="M393">
        <v>8.3199999999999996E-2</v>
      </c>
      <c r="N393">
        <v>0.5645</v>
      </c>
      <c r="O393">
        <v>7.9000000000000001E-2</v>
      </c>
      <c r="P393">
        <v>0.16450000000000001</v>
      </c>
      <c r="Q393" s="1">
        <v>69125.960000000006</v>
      </c>
      <c r="R393">
        <v>0.18820000000000001</v>
      </c>
      <c r="S393">
        <v>0.21379999999999999</v>
      </c>
      <c r="T393">
        <v>0.59809999999999997</v>
      </c>
      <c r="U393">
        <v>42.67</v>
      </c>
      <c r="V393" s="1">
        <v>96686.32</v>
      </c>
      <c r="W393">
        <v>165.09</v>
      </c>
      <c r="X393" s="1">
        <v>159478.17000000001</v>
      </c>
      <c r="Y393">
        <v>0.69679999999999997</v>
      </c>
      <c r="Z393">
        <v>0.25509999999999999</v>
      </c>
      <c r="AA393">
        <v>4.8099999999999997E-2</v>
      </c>
      <c r="AB393">
        <v>0.30320000000000003</v>
      </c>
      <c r="AC393">
        <v>159.47999999999999</v>
      </c>
      <c r="AD393" s="1">
        <v>6339.58</v>
      </c>
      <c r="AE393">
        <v>665.35</v>
      </c>
      <c r="AF393" s="1">
        <v>139106.54</v>
      </c>
      <c r="AG393" t="s">
        <v>3</v>
      </c>
      <c r="AH393" s="1">
        <v>35747</v>
      </c>
      <c r="AI393" s="1">
        <v>53837.05</v>
      </c>
      <c r="AJ393">
        <v>64.62</v>
      </c>
      <c r="AK393">
        <v>37.01</v>
      </c>
      <c r="AL393">
        <v>44.68</v>
      </c>
      <c r="AM393">
        <v>5.1100000000000003</v>
      </c>
      <c r="AN393">
        <v>863.05</v>
      </c>
      <c r="AO393">
        <v>0.96760000000000002</v>
      </c>
      <c r="AP393" s="1">
        <v>1552.89</v>
      </c>
      <c r="AQ393" s="1">
        <v>2063.46</v>
      </c>
      <c r="AR393" s="1">
        <v>7762.88</v>
      </c>
      <c r="AS393">
        <v>907.51</v>
      </c>
      <c r="AT393">
        <v>395.51</v>
      </c>
      <c r="AU393" s="1">
        <v>12682.24</v>
      </c>
      <c r="AV393" s="1">
        <v>6417.01</v>
      </c>
      <c r="AW393">
        <v>0.42830000000000001</v>
      </c>
      <c r="AX393" s="1">
        <v>6171.24</v>
      </c>
      <c r="AY393">
        <v>0.41189999999999999</v>
      </c>
      <c r="AZ393">
        <v>835.55</v>
      </c>
      <c r="BA393">
        <v>5.5800000000000002E-2</v>
      </c>
      <c r="BB393" s="1">
        <v>1557.46</v>
      </c>
      <c r="BC393">
        <v>0.104</v>
      </c>
      <c r="BD393" s="1">
        <v>14981.26</v>
      </c>
      <c r="BE393" s="1">
        <v>4208.6000000000004</v>
      </c>
      <c r="BF393">
        <v>1.095</v>
      </c>
      <c r="BG393">
        <v>0.5897</v>
      </c>
      <c r="BH393">
        <v>0.22359999999999999</v>
      </c>
      <c r="BI393">
        <v>0.1396</v>
      </c>
      <c r="BJ393">
        <v>3.1699999999999999E-2</v>
      </c>
      <c r="BK393">
        <v>1.54E-2</v>
      </c>
    </row>
    <row r="394" spans="1:63" x14ac:dyDescent="0.25">
      <c r="A394" t="s">
        <v>395</v>
      </c>
      <c r="B394">
        <v>49635</v>
      </c>
      <c r="C394">
        <v>177.14</v>
      </c>
      <c r="D394">
        <v>7.13</v>
      </c>
      <c r="E394" s="1">
        <v>1262.8699999999999</v>
      </c>
      <c r="F394" s="1">
        <v>1168.95</v>
      </c>
      <c r="G394">
        <v>1.2999999999999999E-3</v>
      </c>
      <c r="H394">
        <v>2.0000000000000001E-4</v>
      </c>
      <c r="I394">
        <v>4.4000000000000003E-3</v>
      </c>
      <c r="J394">
        <v>8.9999999999999998E-4</v>
      </c>
      <c r="K394">
        <v>1.01E-2</v>
      </c>
      <c r="L394">
        <v>0.9587</v>
      </c>
      <c r="M394">
        <v>2.4500000000000001E-2</v>
      </c>
      <c r="N394">
        <v>0.82020000000000004</v>
      </c>
      <c r="O394">
        <v>5.9999999999999995E-4</v>
      </c>
      <c r="P394">
        <v>0.16639999999999999</v>
      </c>
      <c r="Q394" s="1">
        <v>57537.16</v>
      </c>
      <c r="R394">
        <v>0.18709999999999999</v>
      </c>
      <c r="S394">
        <v>0.19450000000000001</v>
      </c>
      <c r="T394">
        <v>0.61839999999999995</v>
      </c>
      <c r="U394">
        <v>11.38</v>
      </c>
      <c r="V394" s="1">
        <v>76923.25</v>
      </c>
      <c r="W394">
        <v>106.6</v>
      </c>
      <c r="X394" s="1">
        <v>200281.73</v>
      </c>
      <c r="Y394">
        <v>0.50029999999999997</v>
      </c>
      <c r="Z394">
        <v>0.13059999999999999</v>
      </c>
      <c r="AA394">
        <v>0.36909999999999998</v>
      </c>
      <c r="AB394">
        <v>0.49969999999999998</v>
      </c>
      <c r="AC394">
        <v>200.28</v>
      </c>
      <c r="AD394" s="1">
        <v>5267.23</v>
      </c>
      <c r="AE394">
        <v>346.04</v>
      </c>
      <c r="AF394" s="1">
        <v>149622.22</v>
      </c>
      <c r="AG394" t="s">
        <v>3</v>
      </c>
      <c r="AH394" s="1">
        <v>32045</v>
      </c>
      <c r="AI394" s="1">
        <v>50657.81</v>
      </c>
      <c r="AJ394">
        <v>28.29</v>
      </c>
      <c r="AK394">
        <v>22.15</v>
      </c>
      <c r="AL394">
        <v>24.69</v>
      </c>
      <c r="AM394">
        <v>3.93</v>
      </c>
      <c r="AN394">
        <v>2.38</v>
      </c>
      <c r="AO394">
        <v>0.83340000000000003</v>
      </c>
      <c r="AP394" s="1">
        <v>1868.2</v>
      </c>
      <c r="AQ394" s="1">
        <v>3128.62</v>
      </c>
      <c r="AR394" s="1">
        <v>8151.28</v>
      </c>
      <c r="AS394">
        <v>766</v>
      </c>
      <c r="AT394">
        <v>477.17</v>
      </c>
      <c r="AU394" s="1">
        <v>14391.28</v>
      </c>
      <c r="AV394" s="1">
        <v>10058.94</v>
      </c>
      <c r="AW394">
        <v>0.55510000000000004</v>
      </c>
      <c r="AX394" s="1">
        <v>4870.76</v>
      </c>
      <c r="AY394">
        <v>0.26879999999999998</v>
      </c>
      <c r="AZ394" s="1">
        <v>1270.28</v>
      </c>
      <c r="BA394">
        <v>7.0099999999999996E-2</v>
      </c>
      <c r="BB394" s="1">
        <v>1921.56</v>
      </c>
      <c r="BC394">
        <v>0.106</v>
      </c>
      <c r="BD394" s="1">
        <v>18121.55</v>
      </c>
      <c r="BE394" s="1">
        <v>8114.94</v>
      </c>
      <c r="BF394">
        <v>3.0375999999999999</v>
      </c>
      <c r="BG394">
        <v>0.53080000000000005</v>
      </c>
      <c r="BH394">
        <v>0.255</v>
      </c>
      <c r="BI394">
        <v>0.15240000000000001</v>
      </c>
      <c r="BJ394">
        <v>3.73E-2</v>
      </c>
      <c r="BK394">
        <v>2.4500000000000001E-2</v>
      </c>
    </row>
    <row r="395" spans="1:63" x14ac:dyDescent="0.25">
      <c r="A395" t="s">
        <v>396</v>
      </c>
      <c r="B395">
        <v>49908</v>
      </c>
      <c r="C395">
        <v>34.81</v>
      </c>
      <c r="D395">
        <v>49.91</v>
      </c>
      <c r="E395" s="1">
        <v>1737.42</v>
      </c>
      <c r="F395" s="1">
        <v>1689.64</v>
      </c>
      <c r="G395">
        <v>6.7999999999999996E-3</v>
      </c>
      <c r="H395">
        <v>1.6999999999999999E-3</v>
      </c>
      <c r="I395">
        <v>9.7999999999999997E-3</v>
      </c>
      <c r="J395">
        <v>8.0000000000000004E-4</v>
      </c>
      <c r="K395">
        <v>2.2200000000000001E-2</v>
      </c>
      <c r="L395">
        <v>0.92879999999999996</v>
      </c>
      <c r="M395">
        <v>2.9899999999999999E-2</v>
      </c>
      <c r="N395">
        <v>0.30399999999999999</v>
      </c>
      <c r="O395">
        <v>5.0000000000000001E-3</v>
      </c>
      <c r="P395">
        <v>0.13850000000000001</v>
      </c>
      <c r="Q395" s="1">
        <v>62218.15</v>
      </c>
      <c r="R395">
        <v>0.16619999999999999</v>
      </c>
      <c r="S395">
        <v>0.1842</v>
      </c>
      <c r="T395">
        <v>0.64959999999999996</v>
      </c>
      <c r="U395">
        <v>11.95</v>
      </c>
      <c r="V395" s="1">
        <v>84297.34</v>
      </c>
      <c r="W395">
        <v>141.08000000000001</v>
      </c>
      <c r="X395" s="1">
        <v>182600.57</v>
      </c>
      <c r="Y395">
        <v>0.77900000000000003</v>
      </c>
      <c r="Z395">
        <v>0.13730000000000001</v>
      </c>
      <c r="AA395">
        <v>8.3699999999999997E-2</v>
      </c>
      <c r="AB395">
        <v>0.221</v>
      </c>
      <c r="AC395">
        <v>182.6</v>
      </c>
      <c r="AD395" s="1">
        <v>5648.06</v>
      </c>
      <c r="AE395">
        <v>610.62</v>
      </c>
      <c r="AF395" s="1">
        <v>159577.64000000001</v>
      </c>
      <c r="AG395" t="s">
        <v>3</v>
      </c>
      <c r="AH395" s="1">
        <v>38436</v>
      </c>
      <c r="AI395" s="1">
        <v>60489.85</v>
      </c>
      <c r="AJ395">
        <v>47.93</v>
      </c>
      <c r="AK395">
        <v>28.4</v>
      </c>
      <c r="AL395">
        <v>33.47</v>
      </c>
      <c r="AM395">
        <v>4.9000000000000004</v>
      </c>
      <c r="AN395" s="1">
        <v>1451.9</v>
      </c>
      <c r="AO395">
        <v>1.0190999999999999</v>
      </c>
      <c r="AP395" s="1">
        <v>1419.67</v>
      </c>
      <c r="AQ395" s="1">
        <v>1890.85</v>
      </c>
      <c r="AR395" s="1">
        <v>6688.45</v>
      </c>
      <c r="AS395">
        <v>708.06</v>
      </c>
      <c r="AT395">
        <v>353.65</v>
      </c>
      <c r="AU395" s="1">
        <v>11060.68</v>
      </c>
      <c r="AV395" s="1">
        <v>5303.66</v>
      </c>
      <c r="AW395">
        <v>0.40889999999999999</v>
      </c>
      <c r="AX395" s="1">
        <v>5421.68</v>
      </c>
      <c r="AY395">
        <v>0.41799999999999998</v>
      </c>
      <c r="AZ395" s="1">
        <v>1116.94</v>
      </c>
      <c r="BA395">
        <v>8.6099999999999996E-2</v>
      </c>
      <c r="BB395" s="1">
        <v>1128.52</v>
      </c>
      <c r="BC395">
        <v>8.6999999999999994E-2</v>
      </c>
      <c r="BD395" s="1">
        <v>12970.8</v>
      </c>
      <c r="BE395" s="1">
        <v>4218.53</v>
      </c>
      <c r="BF395">
        <v>0.98899999999999999</v>
      </c>
      <c r="BG395">
        <v>0.56950000000000001</v>
      </c>
      <c r="BH395">
        <v>0.23899999999999999</v>
      </c>
      <c r="BI395">
        <v>0.14410000000000001</v>
      </c>
      <c r="BJ395">
        <v>2.8799999999999999E-2</v>
      </c>
      <c r="BK395">
        <v>1.8499999999999999E-2</v>
      </c>
    </row>
    <row r="396" spans="1:63" x14ac:dyDescent="0.25">
      <c r="A396" t="s">
        <v>397</v>
      </c>
      <c r="B396">
        <v>46268</v>
      </c>
      <c r="C396">
        <v>79.52</v>
      </c>
      <c r="D396">
        <v>18.7</v>
      </c>
      <c r="E396" s="1">
        <v>1487.19</v>
      </c>
      <c r="F396" s="1">
        <v>1444.77</v>
      </c>
      <c r="G396">
        <v>3.8999999999999998E-3</v>
      </c>
      <c r="H396">
        <v>4.0000000000000002E-4</v>
      </c>
      <c r="I396">
        <v>9.4999999999999998E-3</v>
      </c>
      <c r="J396">
        <v>8.9999999999999998E-4</v>
      </c>
      <c r="K396">
        <v>3.1899999999999998E-2</v>
      </c>
      <c r="L396">
        <v>0.92269999999999996</v>
      </c>
      <c r="M396">
        <v>3.0700000000000002E-2</v>
      </c>
      <c r="N396">
        <v>0.29480000000000001</v>
      </c>
      <c r="O396">
        <v>4.1999999999999997E-3</v>
      </c>
      <c r="P396">
        <v>0.1406</v>
      </c>
      <c r="Q396" s="1">
        <v>61887.74</v>
      </c>
      <c r="R396">
        <v>0.1686</v>
      </c>
      <c r="S396">
        <v>0.1958</v>
      </c>
      <c r="T396">
        <v>0.63560000000000005</v>
      </c>
      <c r="U396">
        <v>12.38</v>
      </c>
      <c r="V396" s="1">
        <v>77703.649999999994</v>
      </c>
      <c r="W396">
        <v>115.31</v>
      </c>
      <c r="X396" s="1">
        <v>235328.73</v>
      </c>
      <c r="Y396">
        <v>0.6996</v>
      </c>
      <c r="Z396">
        <v>0.12039999999999999</v>
      </c>
      <c r="AA396">
        <v>0.18</v>
      </c>
      <c r="AB396">
        <v>0.3004</v>
      </c>
      <c r="AC396">
        <v>235.33</v>
      </c>
      <c r="AD396" s="1">
        <v>7409.5</v>
      </c>
      <c r="AE396">
        <v>614.41</v>
      </c>
      <c r="AF396" s="1">
        <v>197730.08</v>
      </c>
      <c r="AG396" t="s">
        <v>3</v>
      </c>
      <c r="AH396" s="1">
        <v>38779</v>
      </c>
      <c r="AI396" s="1">
        <v>63005.42</v>
      </c>
      <c r="AJ396">
        <v>47.31</v>
      </c>
      <c r="AK396">
        <v>26.6</v>
      </c>
      <c r="AL396">
        <v>30.6</v>
      </c>
      <c r="AM396">
        <v>4.51</v>
      </c>
      <c r="AN396" s="1">
        <v>1904.35</v>
      </c>
      <c r="AO396">
        <v>1.0387</v>
      </c>
      <c r="AP396" s="1">
        <v>1609.53</v>
      </c>
      <c r="AQ396" s="1">
        <v>2330.14</v>
      </c>
      <c r="AR396" s="1">
        <v>7395.96</v>
      </c>
      <c r="AS396">
        <v>721.4</v>
      </c>
      <c r="AT396">
        <v>343.53</v>
      </c>
      <c r="AU396" s="1">
        <v>12400.56</v>
      </c>
      <c r="AV396" s="1">
        <v>5674.8</v>
      </c>
      <c r="AW396">
        <v>0.38269999999999998</v>
      </c>
      <c r="AX396" s="1">
        <v>6562.2</v>
      </c>
      <c r="AY396">
        <v>0.44259999999999999</v>
      </c>
      <c r="AZ396" s="1">
        <v>1383.35</v>
      </c>
      <c r="BA396">
        <v>9.3299999999999994E-2</v>
      </c>
      <c r="BB396" s="1">
        <v>1207.76</v>
      </c>
      <c r="BC396">
        <v>8.1500000000000003E-2</v>
      </c>
      <c r="BD396" s="1">
        <v>14828.11</v>
      </c>
      <c r="BE396" s="1">
        <v>4399.43</v>
      </c>
      <c r="BF396">
        <v>0.91579999999999995</v>
      </c>
      <c r="BG396">
        <v>0.56520000000000004</v>
      </c>
      <c r="BH396">
        <v>0.24249999999999999</v>
      </c>
      <c r="BI396">
        <v>0.14280000000000001</v>
      </c>
      <c r="BJ396">
        <v>3.4200000000000001E-2</v>
      </c>
      <c r="BK396">
        <v>1.5299999999999999E-2</v>
      </c>
    </row>
    <row r="397" spans="1:63" x14ac:dyDescent="0.25">
      <c r="A397" t="s">
        <v>398</v>
      </c>
      <c r="B397">
        <v>50575</v>
      </c>
      <c r="C397">
        <v>104.29</v>
      </c>
      <c r="D397">
        <v>11.87</v>
      </c>
      <c r="E397" s="1">
        <v>1237.6500000000001</v>
      </c>
      <c r="F397" s="1">
        <v>1218.3</v>
      </c>
      <c r="G397">
        <v>1.6000000000000001E-3</v>
      </c>
      <c r="H397">
        <v>1E-3</v>
      </c>
      <c r="I397">
        <v>5.0000000000000001E-3</v>
      </c>
      <c r="J397">
        <v>6.9999999999999999E-4</v>
      </c>
      <c r="K397">
        <v>1.6899999999999998E-2</v>
      </c>
      <c r="L397">
        <v>0.95399999999999996</v>
      </c>
      <c r="M397">
        <v>2.0799999999999999E-2</v>
      </c>
      <c r="N397">
        <v>0.33260000000000001</v>
      </c>
      <c r="O397">
        <v>2.3999999999999998E-3</v>
      </c>
      <c r="P397">
        <v>0.14879999999999999</v>
      </c>
      <c r="Q397" s="1">
        <v>57105.69</v>
      </c>
      <c r="R397">
        <v>0.2039</v>
      </c>
      <c r="S397">
        <v>0.1986</v>
      </c>
      <c r="T397">
        <v>0.59760000000000002</v>
      </c>
      <c r="U397">
        <v>12.33</v>
      </c>
      <c r="V397" s="1">
        <v>69575.48</v>
      </c>
      <c r="W397">
        <v>96.62</v>
      </c>
      <c r="X397" s="1">
        <v>190719.92</v>
      </c>
      <c r="Y397">
        <v>0.75329999999999997</v>
      </c>
      <c r="Z397">
        <v>8.6499999999999994E-2</v>
      </c>
      <c r="AA397">
        <v>0.16020000000000001</v>
      </c>
      <c r="AB397">
        <v>0.2467</v>
      </c>
      <c r="AC397">
        <v>190.72</v>
      </c>
      <c r="AD397" s="1">
        <v>5009.26</v>
      </c>
      <c r="AE397">
        <v>490.44</v>
      </c>
      <c r="AF397" s="1">
        <v>155267.72</v>
      </c>
      <c r="AG397" t="s">
        <v>3</v>
      </c>
      <c r="AH397" s="1">
        <v>36288</v>
      </c>
      <c r="AI397" s="1">
        <v>56259.55</v>
      </c>
      <c r="AJ397">
        <v>35.83</v>
      </c>
      <c r="AK397">
        <v>23.97</v>
      </c>
      <c r="AL397">
        <v>26.52</v>
      </c>
      <c r="AM397">
        <v>4.33</v>
      </c>
      <c r="AN397" s="1">
        <v>1336.86</v>
      </c>
      <c r="AO397">
        <v>1.0783</v>
      </c>
      <c r="AP397" s="1">
        <v>1543.23</v>
      </c>
      <c r="AQ397" s="1">
        <v>2381.37</v>
      </c>
      <c r="AR397" s="1">
        <v>7120.74</v>
      </c>
      <c r="AS397">
        <v>741.89</v>
      </c>
      <c r="AT397">
        <v>359.29</v>
      </c>
      <c r="AU397" s="1">
        <v>12146.52</v>
      </c>
      <c r="AV397" s="1">
        <v>7300.31</v>
      </c>
      <c r="AW397">
        <v>0.497</v>
      </c>
      <c r="AX397" s="1">
        <v>4618.67</v>
      </c>
      <c r="AY397">
        <v>0.31440000000000001</v>
      </c>
      <c r="AZ397" s="1">
        <v>1418.8</v>
      </c>
      <c r="BA397">
        <v>9.6600000000000005E-2</v>
      </c>
      <c r="BB397" s="1">
        <v>1351.78</v>
      </c>
      <c r="BC397">
        <v>9.1999999999999998E-2</v>
      </c>
      <c r="BD397" s="1">
        <v>14689.57</v>
      </c>
      <c r="BE397" s="1">
        <v>6446.15</v>
      </c>
      <c r="BF397">
        <v>1.8511</v>
      </c>
      <c r="BG397">
        <v>0.54969999999999997</v>
      </c>
      <c r="BH397">
        <v>0.2402</v>
      </c>
      <c r="BI397">
        <v>0.15440000000000001</v>
      </c>
      <c r="BJ397">
        <v>3.7900000000000003E-2</v>
      </c>
      <c r="BK397">
        <v>1.78E-2</v>
      </c>
    </row>
    <row r="398" spans="1:63" x14ac:dyDescent="0.25">
      <c r="A398" t="s">
        <v>399</v>
      </c>
      <c r="B398">
        <v>50716</v>
      </c>
      <c r="C398">
        <v>22.86</v>
      </c>
      <c r="D398">
        <v>60.64</v>
      </c>
      <c r="E398" s="1">
        <v>1386</v>
      </c>
      <c r="F398" s="1">
        <v>1367.32</v>
      </c>
      <c r="G398">
        <v>1.29E-2</v>
      </c>
      <c r="H398">
        <v>5.0000000000000001E-4</v>
      </c>
      <c r="I398">
        <v>3.4700000000000002E-2</v>
      </c>
      <c r="J398">
        <v>1E-3</v>
      </c>
      <c r="K398">
        <v>6.8199999999999997E-2</v>
      </c>
      <c r="L398">
        <v>0.81410000000000005</v>
      </c>
      <c r="M398">
        <v>6.8699999999999997E-2</v>
      </c>
      <c r="N398">
        <v>0.44869999999999999</v>
      </c>
      <c r="O398">
        <v>1.2200000000000001E-2</v>
      </c>
      <c r="P398">
        <v>0.1565</v>
      </c>
      <c r="Q398" s="1">
        <v>63842</v>
      </c>
      <c r="R398">
        <v>0.1673</v>
      </c>
      <c r="S398">
        <v>0.19159999999999999</v>
      </c>
      <c r="T398">
        <v>0.6411</v>
      </c>
      <c r="U398">
        <v>11.19</v>
      </c>
      <c r="V398" s="1">
        <v>80360.5</v>
      </c>
      <c r="W398">
        <v>119.53</v>
      </c>
      <c r="X398" s="1">
        <v>204306.14</v>
      </c>
      <c r="Y398">
        <v>0.66139999999999999</v>
      </c>
      <c r="Z398">
        <v>0.25779999999999997</v>
      </c>
      <c r="AA398">
        <v>8.0799999999999997E-2</v>
      </c>
      <c r="AB398">
        <v>0.33860000000000001</v>
      </c>
      <c r="AC398">
        <v>204.31</v>
      </c>
      <c r="AD398" s="1">
        <v>7582.27</v>
      </c>
      <c r="AE398">
        <v>713.13</v>
      </c>
      <c r="AF398" s="1">
        <v>169467.5</v>
      </c>
      <c r="AG398" t="s">
        <v>3</v>
      </c>
      <c r="AH398" s="1">
        <v>35608</v>
      </c>
      <c r="AI398" s="1">
        <v>55750.35</v>
      </c>
      <c r="AJ398">
        <v>58.62</v>
      </c>
      <c r="AK398">
        <v>33.89</v>
      </c>
      <c r="AL398">
        <v>42.03</v>
      </c>
      <c r="AM398">
        <v>4.97</v>
      </c>
      <c r="AN398">
        <v>211.46</v>
      </c>
      <c r="AO398">
        <v>0.94820000000000004</v>
      </c>
      <c r="AP398" s="1">
        <v>1709.39</v>
      </c>
      <c r="AQ398" s="1">
        <v>2033</v>
      </c>
      <c r="AR398" s="1">
        <v>7370.49</v>
      </c>
      <c r="AS398">
        <v>793.29</v>
      </c>
      <c r="AT398">
        <v>341.6</v>
      </c>
      <c r="AU398" s="1">
        <v>12247.77</v>
      </c>
      <c r="AV398" s="1">
        <v>5111.67</v>
      </c>
      <c r="AW398">
        <v>0.3463</v>
      </c>
      <c r="AX398" s="1">
        <v>6474.44</v>
      </c>
      <c r="AY398">
        <v>0.43859999999999999</v>
      </c>
      <c r="AZ398" s="1">
        <v>1998.06</v>
      </c>
      <c r="BA398">
        <v>0.1353</v>
      </c>
      <c r="BB398" s="1">
        <v>1178.1500000000001</v>
      </c>
      <c r="BC398">
        <v>7.9799999999999996E-2</v>
      </c>
      <c r="BD398" s="1">
        <v>14762.32</v>
      </c>
      <c r="BE398" s="1">
        <v>4173.12</v>
      </c>
      <c r="BF398">
        <v>0.98450000000000004</v>
      </c>
      <c r="BG398">
        <v>0.55759999999999998</v>
      </c>
      <c r="BH398">
        <v>0.23100000000000001</v>
      </c>
      <c r="BI398">
        <v>0.1638</v>
      </c>
      <c r="BJ398">
        <v>2.9700000000000001E-2</v>
      </c>
      <c r="BK398">
        <v>1.78E-2</v>
      </c>
    </row>
    <row r="399" spans="1:63" x14ac:dyDescent="0.25">
      <c r="A399" t="s">
        <v>400</v>
      </c>
      <c r="B399">
        <v>44552</v>
      </c>
      <c r="C399">
        <v>32.81</v>
      </c>
      <c r="D399">
        <v>68.010000000000005</v>
      </c>
      <c r="E399" s="1">
        <v>2231.2199999999998</v>
      </c>
      <c r="F399" s="1">
        <v>2195.23</v>
      </c>
      <c r="G399">
        <v>8.6E-3</v>
      </c>
      <c r="H399">
        <v>5.9999999999999995E-4</v>
      </c>
      <c r="I399">
        <v>1.9E-2</v>
      </c>
      <c r="J399">
        <v>8.0000000000000004E-4</v>
      </c>
      <c r="K399">
        <v>2.8000000000000001E-2</v>
      </c>
      <c r="L399">
        <v>0.89739999999999998</v>
      </c>
      <c r="M399">
        <v>4.5600000000000002E-2</v>
      </c>
      <c r="N399">
        <v>0.32690000000000002</v>
      </c>
      <c r="O399">
        <v>5.5999999999999999E-3</v>
      </c>
      <c r="P399">
        <v>0.1434</v>
      </c>
      <c r="Q399" s="1">
        <v>64102.45</v>
      </c>
      <c r="R399">
        <v>0.15329999999999999</v>
      </c>
      <c r="S399">
        <v>0.17530000000000001</v>
      </c>
      <c r="T399">
        <v>0.6714</v>
      </c>
      <c r="U399">
        <v>14.57</v>
      </c>
      <c r="V399" s="1">
        <v>86126.85</v>
      </c>
      <c r="W399">
        <v>148.71</v>
      </c>
      <c r="X399" s="1">
        <v>185729.42</v>
      </c>
      <c r="Y399">
        <v>0.74350000000000005</v>
      </c>
      <c r="Z399">
        <v>0.1719</v>
      </c>
      <c r="AA399">
        <v>8.4599999999999995E-2</v>
      </c>
      <c r="AB399">
        <v>0.25650000000000001</v>
      </c>
      <c r="AC399">
        <v>185.73</v>
      </c>
      <c r="AD399" s="1">
        <v>6206.2</v>
      </c>
      <c r="AE399">
        <v>641.39</v>
      </c>
      <c r="AF399" s="1">
        <v>166881.73000000001</v>
      </c>
      <c r="AG399" t="s">
        <v>3</v>
      </c>
      <c r="AH399" s="1">
        <v>38512</v>
      </c>
      <c r="AI399" s="1">
        <v>64652.28</v>
      </c>
      <c r="AJ399">
        <v>53.68</v>
      </c>
      <c r="AK399">
        <v>30.82</v>
      </c>
      <c r="AL399">
        <v>36.24</v>
      </c>
      <c r="AM399">
        <v>4.88</v>
      </c>
      <c r="AN399" s="1">
        <v>1241.5899999999999</v>
      </c>
      <c r="AO399">
        <v>0.85750000000000004</v>
      </c>
      <c r="AP399" s="1">
        <v>1454.9</v>
      </c>
      <c r="AQ399" s="1">
        <v>1902.22</v>
      </c>
      <c r="AR399" s="1">
        <v>6746.35</v>
      </c>
      <c r="AS399">
        <v>716.68</v>
      </c>
      <c r="AT399">
        <v>330.9</v>
      </c>
      <c r="AU399" s="1">
        <v>11151.05</v>
      </c>
      <c r="AV399" s="1">
        <v>4938.3599999999997</v>
      </c>
      <c r="AW399">
        <v>0.38390000000000002</v>
      </c>
      <c r="AX399" s="1">
        <v>5546.84</v>
      </c>
      <c r="AY399">
        <v>0.43120000000000003</v>
      </c>
      <c r="AZ399" s="1">
        <v>1276.1400000000001</v>
      </c>
      <c r="BA399">
        <v>9.9199999999999997E-2</v>
      </c>
      <c r="BB399" s="1">
        <v>1100.95</v>
      </c>
      <c r="BC399">
        <v>8.5599999999999996E-2</v>
      </c>
      <c r="BD399" s="1">
        <v>12862.28</v>
      </c>
      <c r="BE399" s="1">
        <v>3974.14</v>
      </c>
      <c r="BF399">
        <v>0.83130000000000004</v>
      </c>
      <c r="BG399">
        <v>0.56299999999999994</v>
      </c>
      <c r="BH399">
        <v>0.2382</v>
      </c>
      <c r="BI399">
        <v>0.15720000000000001</v>
      </c>
      <c r="BJ399">
        <v>2.6700000000000002E-2</v>
      </c>
      <c r="BK399">
        <v>1.49E-2</v>
      </c>
    </row>
    <row r="400" spans="1:63" x14ac:dyDescent="0.25">
      <c r="A400" t="s">
        <v>401</v>
      </c>
      <c r="B400">
        <v>44560</v>
      </c>
      <c r="C400">
        <v>41.24</v>
      </c>
      <c r="D400">
        <v>64.27</v>
      </c>
      <c r="E400" s="1">
        <v>2650.56</v>
      </c>
      <c r="F400" s="1">
        <v>2434.96</v>
      </c>
      <c r="G400">
        <v>7.4999999999999997E-3</v>
      </c>
      <c r="H400">
        <v>5.9999999999999995E-4</v>
      </c>
      <c r="I400">
        <v>4.5100000000000001E-2</v>
      </c>
      <c r="J400">
        <v>8.0000000000000004E-4</v>
      </c>
      <c r="K400">
        <v>7.0800000000000002E-2</v>
      </c>
      <c r="L400">
        <v>0.81040000000000001</v>
      </c>
      <c r="M400">
        <v>6.4799999999999996E-2</v>
      </c>
      <c r="N400">
        <v>0.48659999999999998</v>
      </c>
      <c r="O400">
        <v>2.12E-2</v>
      </c>
      <c r="P400">
        <v>0.1555</v>
      </c>
      <c r="Q400" s="1">
        <v>63090.93</v>
      </c>
      <c r="R400">
        <v>0.1709</v>
      </c>
      <c r="S400">
        <v>0.1845</v>
      </c>
      <c r="T400">
        <v>0.64459999999999995</v>
      </c>
      <c r="U400">
        <v>18.14</v>
      </c>
      <c r="V400" s="1">
        <v>81169.539999999994</v>
      </c>
      <c r="W400">
        <v>141.83000000000001</v>
      </c>
      <c r="X400" s="1">
        <v>153880.72</v>
      </c>
      <c r="Y400">
        <v>0.72199999999999998</v>
      </c>
      <c r="Z400">
        <v>0.2162</v>
      </c>
      <c r="AA400">
        <v>6.1800000000000001E-2</v>
      </c>
      <c r="AB400">
        <v>0.27800000000000002</v>
      </c>
      <c r="AC400">
        <v>153.88</v>
      </c>
      <c r="AD400" s="1">
        <v>4892.43</v>
      </c>
      <c r="AE400">
        <v>533.47</v>
      </c>
      <c r="AF400" s="1">
        <v>141881.81</v>
      </c>
      <c r="AG400" t="s">
        <v>3</v>
      </c>
      <c r="AH400" s="1">
        <v>32810</v>
      </c>
      <c r="AI400" s="1">
        <v>51528.54</v>
      </c>
      <c r="AJ400">
        <v>51.17</v>
      </c>
      <c r="AK400">
        <v>29.06</v>
      </c>
      <c r="AL400">
        <v>35.42</v>
      </c>
      <c r="AM400">
        <v>4.38</v>
      </c>
      <c r="AN400">
        <v>985.97</v>
      </c>
      <c r="AO400">
        <v>0.94110000000000005</v>
      </c>
      <c r="AP400" s="1">
        <v>1534.12</v>
      </c>
      <c r="AQ400" s="1">
        <v>1979.51</v>
      </c>
      <c r="AR400" s="1">
        <v>7328.49</v>
      </c>
      <c r="AS400">
        <v>724.07</v>
      </c>
      <c r="AT400">
        <v>329.18</v>
      </c>
      <c r="AU400" s="1">
        <v>11895.36</v>
      </c>
      <c r="AV400" s="1">
        <v>6727.14</v>
      </c>
      <c r="AW400">
        <v>0.48399999999999999</v>
      </c>
      <c r="AX400" s="1">
        <v>4727.8900000000003</v>
      </c>
      <c r="AY400">
        <v>0.3402</v>
      </c>
      <c r="AZ400" s="1">
        <v>1081.6400000000001</v>
      </c>
      <c r="BA400">
        <v>7.7799999999999994E-2</v>
      </c>
      <c r="BB400" s="1">
        <v>1362.75</v>
      </c>
      <c r="BC400">
        <v>9.8000000000000004E-2</v>
      </c>
      <c r="BD400" s="1">
        <v>13899.42</v>
      </c>
      <c r="BE400" s="1">
        <v>4830.55</v>
      </c>
      <c r="BF400">
        <v>1.4249000000000001</v>
      </c>
      <c r="BG400">
        <v>0.55769999999999997</v>
      </c>
      <c r="BH400">
        <v>0.24379999999999999</v>
      </c>
      <c r="BI400">
        <v>0.15679999999999999</v>
      </c>
      <c r="BJ400">
        <v>2.7E-2</v>
      </c>
      <c r="BK400">
        <v>1.46E-2</v>
      </c>
    </row>
    <row r="401" spans="1:63" x14ac:dyDescent="0.25">
      <c r="A401" t="s">
        <v>402</v>
      </c>
      <c r="B401">
        <v>50567</v>
      </c>
      <c r="C401">
        <v>83.19</v>
      </c>
      <c r="D401">
        <v>16.73</v>
      </c>
      <c r="E401" s="1">
        <v>1391.61</v>
      </c>
      <c r="F401" s="1">
        <v>1334.12</v>
      </c>
      <c r="G401">
        <v>2.3E-3</v>
      </c>
      <c r="H401">
        <v>2.9999999999999997E-4</v>
      </c>
      <c r="I401">
        <v>6.1999999999999998E-3</v>
      </c>
      <c r="J401">
        <v>6.9999999999999999E-4</v>
      </c>
      <c r="K401">
        <v>2.6700000000000002E-2</v>
      </c>
      <c r="L401">
        <v>0.93969999999999998</v>
      </c>
      <c r="M401">
        <v>2.41E-2</v>
      </c>
      <c r="N401">
        <v>0.29720000000000002</v>
      </c>
      <c r="O401">
        <v>3.3E-3</v>
      </c>
      <c r="P401">
        <v>0.14280000000000001</v>
      </c>
      <c r="Q401" s="1">
        <v>59226.400000000001</v>
      </c>
      <c r="R401">
        <v>0.1784</v>
      </c>
      <c r="S401">
        <v>0.18709999999999999</v>
      </c>
      <c r="T401">
        <v>0.63449999999999995</v>
      </c>
      <c r="U401">
        <v>11.38</v>
      </c>
      <c r="V401" s="1">
        <v>76767.990000000005</v>
      </c>
      <c r="W401">
        <v>116.86</v>
      </c>
      <c r="X401" s="1">
        <v>207890.38</v>
      </c>
      <c r="Y401">
        <v>0.76100000000000001</v>
      </c>
      <c r="Z401">
        <v>8.3099999999999993E-2</v>
      </c>
      <c r="AA401">
        <v>0.15590000000000001</v>
      </c>
      <c r="AB401">
        <v>0.23899999999999999</v>
      </c>
      <c r="AC401">
        <v>207.89</v>
      </c>
      <c r="AD401" s="1">
        <v>6121.09</v>
      </c>
      <c r="AE401">
        <v>583.69000000000005</v>
      </c>
      <c r="AF401" s="1">
        <v>175340.9</v>
      </c>
      <c r="AG401" t="s">
        <v>3</v>
      </c>
      <c r="AH401" s="1">
        <v>36726</v>
      </c>
      <c r="AI401" s="1">
        <v>59075.57</v>
      </c>
      <c r="AJ401">
        <v>44.8</v>
      </c>
      <c r="AK401">
        <v>26.33</v>
      </c>
      <c r="AL401">
        <v>30.34</v>
      </c>
      <c r="AM401">
        <v>4.42</v>
      </c>
      <c r="AN401" s="1">
        <v>1496.32</v>
      </c>
      <c r="AO401">
        <v>1.0462</v>
      </c>
      <c r="AP401" s="1">
        <v>1627.08</v>
      </c>
      <c r="AQ401" s="1">
        <v>2342.56</v>
      </c>
      <c r="AR401" s="1">
        <v>7108.69</v>
      </c>
      <c r="AS401">
        <v>695.3</v>
      </c>
      <c r="AT401">
        <v>327.33999999999997</v>
      </c>
      <c r="AU401" s="1">
        <v>12100.97</v>
      </c>
      <c r="AV401" s="1">
        <v>6395.11</v>
      </c>
      <c r="AW401">
        <v>0.43530000000000002</v>
      </c>
      <c r="AX401" s="1">
        <v>5609.29</v>
      </c>
      <c r="AY401">
        <v>0.38179999999999997</v>
      </c>
      <c r="AZ401" s="1">
        <v>1497.53</v>
      </c>
      <c r="BA401">
        <v>0.1019</v>
      </c>
      <c r="BB401" s="1">
        <v>1188.76</v>
      </c>
      <c r="BC401">
        <v>8.09E-2</v>
      </c>
      <c r="BD401" s="1">
        <v>14690.69</v>
      </c>
      <c r="BE401" s="1">
        <v>5254.42</v>
      </c>
      <c r="BF401">
        <v>1.2222999999999999</v>
      </c>
      <c r="BG401">
        <v>0.55489999999999995</v>
      </c>
      <c r="BH401">
        <v>0.2359</v>
      </c>
      <c r="BI401">
        <v>0.16239999999999999</v>
      </c>
      <c r="BJ401">
        <v>3.2800000000000003E-2</v>
      </c>
      <c r="BK401">
        <v>1.3899999999999999E-2</v>
      </c>
    </row>
    <row r="402" spans="1:63" x14ac:dyDescent="0.25">
      <c r="A402" t="s">
        <v>403</v>
      </c>
      <c r="B402">
        <v>44578</v>
      </c>
      <c r="C402">
        <v>9.0500000000000007</v>
      </c>
      <c r="D402">
        <v>275.45</v>
      </c>
      <c r="E402" s="1">
        <v>2492.1999999999998</v>
      </c>
      <c r="F402" s="1">
        <v>2371.12</v>
      </c>
      <c r="G402">
        <v>2.8199999999999999E-2</v>
      </c>
      <c r="H402">
        <v>1.1000000000000001E-3</v>
      </c>
      <c r="I402">
        <v>0.20469999999999999</v>
      </c>
      <c r="J402">
        <v>1.4E-3</v>
      </c>
      <c r="K402">
        <v>7.9299999999999995E-2</v>
      </c>
      <c r="L402">
        <v>0.61270000000000002</v>
      </c>
      <c r="M402">
        <v>7.2599999999999998E-2</v>
      </c>
      <c r="N402">
        <v>0.56220000000000003</v>
      </c>
      <c r="O402">
        <v>4.3400000000000001E-2</v>
      </c>
      <c r="P402">
        <v>0.16289999999999999</v>
      </c>
      <c r="Q402" s="1">
        <v>69118.789999999994</v>
      </c>
      <c r="R402">
        <v>0.19189999999999999</v>
      </c>
      <c r="S402">
        <v>0.20369999999999999</v>
      </c>
      <c r="T402">
        <v>0.60440000000000005</v>
      </c>
      <c r="U402">
        <v>19.760000000000002</v>
      </c>
      <c r="V402" s="1">
        <v>91976.51</v>
      </c>
      <c r="W402">
        <v>123.61</v>
      </c>
      <c r="X402" s="1">
        <v>172468.37</v>
      </c>
      <c r="Y402">
        <v>0.69120000000000004</v>
      </c>
      <c r="Z402">
        <v>0.26590000000000003</v>
      </c>
      <c r="AA402">
        <v>4.2900000000000001E-2</v>
      </c>
      <c r="AB402">
        <v>0.30880000000000002</v>
      </c>
      <c r="AC402">
        <v>172.47</v>
      </c>
      <c r="AD402" s="1">
        <v>8236.99</v>
      </c>
      <c r="AE402">
        <v>836.34</v>
      </c>
      <c r="AF402" s="1">
        <v>148841.95000000001</v>
      </c>
      <c r="AG402" t="s">
        <v>3</v>
      </c>
      <c r="AH402" s="1">
        <v>33643</v>
      </c>
      <c r="AI402" s="1">
        <v>52803.24</v>
      </c>
      <c r="AJ402">
        <v>73.88</v>
      </c>
      <c r="AK402">
        <v>42.79</v>
      </c>
      <c r="AL402">
        <v>51.09</v>
      </c>
      <c r="AM402">
        <v>4.75</v>
      </c>
      <c r="AN402">
        <v>66.89</v>
      </c>
      <c r="AO402">
        <v>1.0646</v>
      </c>
      <c r="AP402" s="1">
        <v>1773.87</v>
      </c>
      <c r="AQ402" s="1">
        <v>2060.0300000000002</v>
      </c>
      <c r="AR402" s="1">
        <v>8432.94</v>
      </c>
      <c r="AS402" s="1">
        <v>1004.01</v>
      </c>
      <c r="AT402">
        <v>470.99</v>
      </c>
      <c r="AU402" s="1">
        <v>13741.85</v>
      </c>
      <c r="AV402" s="1">
        <v>5958.39</v>
      </c>
      <c r="AW402">
        <v>0.37169999999999997</v>
      </c>
      <c r="AX402" s="1">
        <v>7350.82</v>
      </c>
      <c r="AY402">
        <v>0.45860000000000001</v>
      </c>
      <c r="AZ402" s="1">
        <v>1183</v>
      </c>
      <c r="BA402">
        <v>7.3800000000000004E-2</v>
      </c>
      <c r="BB402" s="1">
        <v>1536.42</v>
      </c>
      <c r="BC402">
        <v>9.5899999999999999E-2</v>
      </c>
      <c r="BD402" s="1">
        <v>16028.64</v>
      </c>
      <c r="BE402" s="1">
        <v>4264.01</v>
      </c>
      <c r="BF402">
        <v>0.98570000000000002</v>
      </c>
      <c r="BG402">
        <v>0.58579999999999999</v>
      </c>
      <c r="BH402">
        <v>0.2263</v>
      </c>
      <c r="BI402">
        <v>0.13789999999999999</v>
      </c>
      <c r="BJ402">
        <v>3.2599999999999997E-2</v>
      </c>
      <c r="BK402">
        <v>1.7299999999999999E-2</v>
      </c>
    </row>
    <row r="403" spans="1:63" x14ac:dyDescent="0.25">
      <c r="A403" t="s">
        <v>404</v>
      </c>
      <c r="B403">
        <v>47761</v>
      </c>
      <c r="C403">
        <v>147.62</v>
      </c>
      <c r="D403">
        <v>7.73</v>
      </c>
      <c r="E403" s="1">
        <v>1141.67</v>
      </c>
      <c r="F403" s="1">
        <v>1054.8</v>
      </c>
      <c r="G403">
        <v>1.1000000000000001E-3</v>
      </c>
      <c r="H403">
        <v>0</v>
      </c>
      <c r="I403">
        <v>2.7000000000000001E-3</v>
      </c>
      <c r="J403">
        <v>5.0000000000000001E-4</v>
      </c>
      <c r="K403">
        <v>8.2000000000000007E-3</v>
      </c>
      <c r="L403">
        <v>0.97230000000000005</v>
      </c>
      <c r="M403">
        <v>1.52E-2</v>
      </c>
      <c r="N403">
        <v>0.74309999999999998</v>
      </c>
      <c r="O403">
        <v>6.9999999999999999E-4</v>
      </c>
      <c r="P403">
        <v>0.1734</v>
      </c>
      <c r="Q403" s="1">
        <v>57618.63</v>
      </c>
      <c r="R403">
        <v>0.1963</v>
      </c>
      <c r="S403">
        <v>0.16950000000000001</v>
      </c>
      <c r="T403">
        <v>0.63419999999999999</v>
      </c>
      <c r="U403">
        <v>10.29</v>
      </c>
      <c r="V403" s="1">
        <v>79259.539999999994</v>
      </c>
      <c r="W403">
        <v>106.28</v>
      </c>
      <c r="X403" s="1">
        <v>201726.88</v>
      </c>
      <c r="Y403">
        <v>0.49230000000000002</v>
      </c>
      <c r="Z403">
        <v>0.1236</v>
      </c>
      <c r="AA403">
        <v>0.38400000000000001</v>
      </c>
      <c r="AB403">
        <v>0.50770000000000004</v>
      </c>
      <c r="AC403">
        <v>201.73</v>
      </c>
      <c r="AD403" s="1">
        <v>5494.11</v>
      </c>
      <c r="AE403">
        <v>324.75</v>
      </c>
      <c r="AF403" s="1">
        <v>150298.49</v>
      </c>
      <c r="AG403" t="s">
        <v>3</v>
      </c>
      <c r="AH403" s="1">
        <v>32434</v>
      </c>
      <c r="AI403" s="1">
        <v>52205.4</v>
      </c>
      <c r="AJ403">
        <v>27.86</v>
      </c>
      <c r="AK403">
        <v>22</v>
      </c>
      <c r="AL403">
        <v>24.48</v>
      </c>
      <c r="AM403">
        <v>4.1100000000000003</v>
      </c>
      <c r="AN403" s="1">
        <v>1666.36</v>
      </c>
      <c r="AO403">
        <v>0.83940000000000003</v>
      </c>
      <c r="AP403" s="1">
        <v>1979.05</v>
      </c>
      <c r="AQ403" s="1">
        <v>3136.07</v>
      </c>
      <c r="AR403" s="1">
        <v>8060.98</v>
      </c>
      <c r="AS403">
        <v>747.9</v>
      </c>
      <c r="AT403">
        <v>524.73</v>
      </c>
      <c r="AU403" s="1">
        <v>14448.73</v>
      </c>
      <c r="AV403" s="1">
        <v>9940.26</v>
      </c>
      <c r="AW403">
        <v>0.54359999999999997</v>
      </c>
      <c r="AX403" s="1">
        <v>5238.8</v>
      </c>
      <c r="AY403">
        <v>0.28649999999999998</v>
      </c>
      <c r="AZ403" s="1">
        <v>1294.26</v>
      </c>
      <c r="BA403">
        <v>7.0800000000000002E-2</v>
      </c>
      <c r="BB403" s="1">
        <v>1811.28</v>
      </c>
      <c r="BC403">
        <v>9.9099999999999994E-2</v>
      </c>
      <c r="BD403" s="1">
        <v>18284.59</v>
      </c>
      <c r="BE403" s="1">
        <v>7962.04</v>
      </c>
      <c r="BF403">
        <v>2.8687999999999998</v>
      </c>
      <c r="BG403">
        <v>0.52900000000000003</v>
      </c>
      <c r="BH403">
        <v>0.2535</v>
      </c>
      <c r="BI403">
        <v>0.15390000000000001</v>
      </c>
      <c r="BJ403">
        <v>3.9100000000000003E-2</v>
      </c>
      <c r="BK403">
        <v>2.4500000000000001E-2</v>
      </c>
    </row>
    <row r="404" spans="1:63" x14ac:dyDescent="0.25">
      <c r="A404" t="s">
        <v>405</v>
      </c>
      <c r="B404">
        <v>47373</v>
      </c>
      <c r="C404">
        <v>28.62</v>
      </c>
      <c r="D404">
        <v>203.23</v>
      </c>
      <c r="E404" s="1">
        <v>5816.27</v>
      </c>
      <c r="F404" s="1">
        <v>5590.64</v>
      </c>
      <c r="G404">
        <v>2.3E-2</v>
      </c>
      <c r="H404">
        <v>5.9999999999999995E-4</v>
      </c>
      <c r="I404">
        <v>4.3299999999999998E-2</v>
      </c>
      <c r="J404">
        <v>1.1999999999999999E-3</v>
      </c>
      <c r="K404">
        <v>4.6899999999999997E-2</v>
      </c>
      <c r="L404">
        <v>0.83089999999999997</v>
      </c>
      <c r="M404">
        <v>5.4199999999999998E-2</v>
      </c>
      <c r="N404">
        <v>0.24030000000000001</v>
      </c>
      <c r="O404">
        <v>1.6899999999999998E-2</v>
      </c>
      <c r="P404">
        <v>0.14449999999999999</v>
      </c>
      <c r="Q404" s="1">
        <v>72918.55</v>
      </c>
      <c r="R404">
        <v>0.1525</v>
      </c>
      <c r="S404">
        <v>0.19850000000000001</v>
      </c>
      <c r="T404">
        <v>0.64900000000000002</v>
      </c>
      <c r="U404">
        <v>34.71</v>
      </c>
      <c r="V404" s="1">
        <v>100230.93</v>
      </c>
      <c r="W404">
        <v>164.72</v>
      </c>
      <c r="X404" s="1">
        <v>214994.96</v>
      </c>
      <c r="Y404">
        <v>0.749</v>
      </c>
      <c r="Z404">
        <v>0.20610000000000001</v>
      </c>
      <c r="AA404">
        <v>4.4900000000000002E-2</v>
      </c>
      <c r="AB404">
        <v>0.251</v>
      </c>
      <c r="AC404">
        <v>214.99</v>
      </c>
      <c r="AD404" s="1">
        <v>8642.36</v>
      </c>
      <c r="AE404">
        <v>894.97</v>
      </c>
      <c r="AF404" s="1">
        <v>195934.79</v>
      </c>
      <c r="AG404" t="s">
        <v>3</v>
      </c>
      <c r="AH404" s="1">
        <v>42317</v>
      </c>
      <c r="AI404" s="1">
        <v>71027.460000000006</v>
      </c>
      <c r="AJ404">
        <v>66.64</v>
      </c>
      <c r="AK404">
        <v>37.44</v>
      </c>
      <c r="AL404">
        <v>42.5</v>
      </c>
      <c r="AM404">
        <v>4.28</v>
      </c>
      <c r="AN404">
        <v>0</v>
      </c>
      <c r="AO404">
        <v>0.83430000000000004</v>
      </c>
      <c r="AP404" s="1">
        <v>1539.89</v>
      </c>
      <c r="AQ404" s="1">
        <v>2023.12</v>
      </c>
      <c r="AR404" s="1">
        <v>7620.01</v>
      </c>
      <c r="AS404">
        <v>897.24</v>
      </c>
      <c r="AT404">
        <v>377.69</v>
      </c>
      <c r="AU404" s="1">
        <v>12457.95</v>
      </c>
      <c r="AV404" s="1">
        <v>4112.8999999999996</v>
      </c>
      <c r="AW404">
        <v>0.29980000000000001</v>
      </c>
      <c r="AX404" s="1">
        <v>7699.57</v>
      </c>
      <c r="AY404">
        <v>0.56120000000000003</v>
      </c>
      <c r="AZ404">
        <v>931.89</v>
      </c>
      <c r="BA404">
        <v>6.7900000000000002E-2</v>
      </c>
      <c r="BB404">
        <v>974.32</v>
      </c>
      <c r="BC404">
        <v>7.0999999999999994E-2</v>
      </c>
      <c r="BD404" s="1">
        <v>13718.68</v>
      </c>
      <c r="BE404" s="1">
        <v>2619.4699999999998</v>
      </c>
      <c r="BF404">
        <v>0.41020000000000001</v>
      </c>
      <c r="BG404">
        <v>0.59230000000000005</v>
      </c>
      <c r="BH404">
        <v>0.23980000000000001</v>
      </c>
      <c r="BI404">
        <v>0.11940000000000001</v>
      </c>
      <c r="BJ404">
        <v>3.1600000000000003E-2</v>
      </c>
      <c r="BK404">
        <v>1.6899999999999998E-2</v>
      </c>
    </row>
    <row r="405" spans="1:63" x14ac:dyDescent="0.25">
      <c r="A405" t="s">
        <v>406</v>
      </c>
      <c r="B405">
        <v>44586</v>
      </c>
      <c r="C405">
        <v>14.76</v>
      </c>
      <c r="D405">
        <v>200.72</v>
      </c>
      <c r="E405" s="1">
        <v>2963.06</v>
      </c>
      <c r="F405" s="1">
        <v>2910.44</v>
      </c>
      <c r="G405">
        <v>5.9900000000000002E-2</v>
      </c>
      <c r="H405">
        <v>5.0000000000000001E-4</v>
      </c>
      <c r="I405">
        <v>4.2500000000000003E-2</v>
      </c>
      <c r="J405">
        <v>8.0000000000000004E-4</v>
      </c>
      <c r="K405">
        <v>3.9699999999999999E-2</v>
      </c>
      <c r="L405">
        <v>0.80600000000000005</v>
      </c>
      <c r="M405">
        <v>5.0500000000000003E-2</v>
      </c>
      <c r="N405">
        <v>7.2499999999999995E-2</v>
      </c>
      <c r="O405">
        <v>1.95E-2</v>
      </c>
      <c r="P405">
        <v>0.1191</v>
      </c>
      <c r="Q405" s="1">
        <v>79183.41</v>
      </c>
      <c r="R405">
        <v>0.14269999999999999</v>
      </c>
      <c r="S405">
        <v>0.17050000000000001</v>
      </c>
      <c r="T405">
        <v>0.68689999999999996</v>
      </c>
      <c r="U405">
        <v>20.29</v>
      </c>
      <c r="V405" s="1">
        <v>98998.31</v>
      </c>
      <c r="W405">
        <v>144.94999999999999</v>
      </c>
      <c r="X405" s="1">
        <v>305032.03000000003</v>
      </c>
      <c r="Y405">
        <v>0.82020000000000004</v>
      </c>
      <c r="Z405">
        <v>0.1487</v>
      </c>
      <c r="AA405">
        <v>3.1099999999999999E-2</v>
      </c>
      <c r="AB405">
        <v>0.17979999999999999</v>
      </c>
      <c r="AC405">
        <v>305.02999999999997</v>
      </c>
      <c r="AD405" s="1">
        <v>12598.76</v>
      </c>
      <c r="AE405" s="1">
        <v>1266.52</v>
      </c>
      <c r="AF405" s="1">
        <v>296573.43</v>
      </c>
      <c r="AG405" t="s">
        <v>3</v>
      </c>
      <c r="AH405" s="1">
        <v>65383</v>
      </c>
      <c r="AI405" s="1">
        <v>155939.49</v>
      </c>
      <c r="AJ405">
        <v>92.88</v>
      </c>
      <c r="AK405">
        <v>41.83</v>
      </c>
      <c r="AL405">
        <v>56.28</v>
      </c>
      <c r="AM405">
        <v>4.96</v>
      </c>
      <c r="AN405" s="1">
        <v>3146.29</v>
      </c>
      <c r="AO405">
        <v>0.61119999999999997</v>
      </c>
      <c r="AP405" s="1">
        <v>1891.97</v>
      </c>
      <c r="AQ405" s="1">
        <v>2115.27</v>
      </c>
      <c r="AR405" s="1">
        <v>9086.83</v>
      </c>
      <c r="AS405" s="1">
        <v>1064.0899999999999</v>
      </c>
      <c r="AT405">
        <v>551.29999999999995</v>
      </c>
      <c r="AU405" s="1">
        <v>14709.46</v>
      </c>
      <c r="AV405" s="1">
        <v>2857.77</v>
      </c>
      <c r="AW405">
        <v>0.1767</v>
      </c>
      <c r="AX405" s="1">
        <v>11692.67</v>
      </c>
      <c r="AY405">
        <v>0.72309999999999997</v>
      </c>
      <c r="AZ405">
        <v>954.37</v>
      </c>
      <c r="BA405">
        <v>5.8999999999999997E-2</v>
      </c>
      <c r="BB405">
        <v>666.38</v>
      </c>
      <c r="BC405">
        <v>4.1200000000000001E-2</v>
      </c>
      <c r="BD405" s="1">
        <v>16171.19</v>
      </c>
      <c r="BE405" s="1">
        <v>1289.43</v>
      </c>
      <c r="BF405">
        <v>9.4799999999999995E-2</v>
      </c>
      <c r="BG405">
        <v>0.60160000000000002</v>
      </c>
      <c r="BH405">
        <v>0.21759999999999999</v>
      </c>
      <c r="BI405">
        <v>0.1308</v>
      </c>
      <c r="BJ405">
        <v>3.2500000000000001E-2</v>
      </c>
      <c r="BK405">
        <v>1.7399999999999999E-2</v>
      </c>
    </row>
    <row r="406" spans="1:63" x14ac:dyDescent="0.25">
      <c r="A406" t="s">
        <v>407</v>
      </c>
      <c r="B406">
        <v>44594</v>
      </c>
      <c r="C406">
        <v>43.05</v>
      </c>
      <c r="D406">
        <v>40.409999999999997</v>
      </c>
      <c r="E406" s="1">
        <v>1739.68</v>
      </c>
      <c r="F406" s="1">
        <v>1620.57</v>
      </c>
      <c r="G406">
        <v>1.5900000000000001E-2</v>
      </c>
      <c r="H406">
        <v>4.0000000000000002E-4</v>
      </c>
      <c r="I406">
        <v>9.6600000000000005E-2</v>
      </c>
      <c r="J406">
        <v>1.2999999999999999E-3</v>
      </c>
      <c r="K406">
        <v>0.1124</v>
      </c>
      <c r="L406">
        <v>0.70499999999999996</v>
      </c>
      <c r="M406">
        <v>6.83E-2</v>
      </c>
      <c r="N406">
        <v>0.443</v>
      </c>
      <c r="O406">
        <v>2.46E-2</v>
      </c>
      <c r="P406">
        <v>0.13930000000000001</v>
      </c>
      <c r="Q406" s="1">
        <v>64195.82</v>
      </c>
      <c r="R406">
        <v>0.19869999999999999</v>
      </c>
      <c r="S406">
        <v>0.20039999999999999</v>
      </c>
      <c r="T406">
        <v>0.60089999999999999</v>
      </c>
      <c r="U406">
        <v>13.71</v>
      </c>
      <c r="V406" s="1">
        <v>78357.990000000005</v>
      </c>
      <c r="W406">
        <v>122.41</v>
      </c>
      <c r="X406" s="1">
        <v>213920.98</v>
      </c>
      <c r="Y406">
        <v>0.67969999999999997</v>
      </c>
      <c r="Z406">
        <v>0.25290000000000001</v>
      </c>
      <c r="AA406">
        <v>6.7400000000000002E-2</v>
      </c>
      <c r="AB406">
        <v>0.32029999999999997</v>
      </c>
      <c r="AC406">
        <v>213.92</v>
      </c>
      <c r="AD406" s="1">
        <v>7733.22</v>
      </c>
      <c r="AE406">
        <v>719.85</v>
      </c>
      <c r="AF406" s="1">
        <v>193076.93</v>
      </c>
      <c r="AG406" t="s">
        <v>3</v>
      </c>
      <c r="AH406" s="1">
        <v>35487</v>
      </c>
      <c r="AI406" s="1">
        <v>61562.65</v>
      </c>
      <c r="AJ406">
        <v>58.04</v>
      </c>
      <c r="AK406">
        <v>34.619999999999997</v>
      </c>
      <c r="AL406">
        <v>41.56</v>
      </c>
      <c r="AM406">
        <v>4.92</v>
      </c>
      <c r="AN406" s="1">
        <v>1594.7</v>
      </c>
      <c r="AO406">
        <v>1.0509999999999999</v>
      </c>
      <c r="AP406" s="1">
        <v>1671.69</v>
      </c>
      <c r="AQ406" s="1">
        <v>2037.99</v>
      </c>
      <c r="AR406" s="1">
        <v>7637.55</v>
      </c>
      <c r="AS406">
        <v>826.06</v>
      </c>
      <c r="AT406">
        <v>365.91</v>
      </c>
      <c r="AU406" s="1">
        <v>12539.2</v>
      </c>
      <c r="AV406" s="1">
        <v>4932.7700000000004</v>
      </c>
      <c r="AW406">
        <v>0.31619999999999998</v>
      </c>
      <c r="AX406" s="1">
        <v>7631.28</v>
      </c>
      <c r="AY406">
        <v>0.48909999999999998</v>
      </c>
      <c r="AZ406" s="1">
        <v>1712.37</v>
      </c>
      <c r="BA406">
        <v>0.10979999999999999</v>
      </c>
      <c r="BB406" s="1">
        <v>1325.9</v>
      </c>
      <c r="BC406">
        <v>8.5000000000000006E-2</v>
      </c>
      <c r="BD406" s="1">
        <v>15602.31</v>
      </c>
      <c r="BE406" s="1">
        <v>3181.82</v>
      </c>
      <c r="BF406">
        <v>0.61709999999999998</v>
      </c>
      <c r="BG406">
        <v>0.5655</v>
      </c>
      <c r="BH406">
        <v>0.21870000000000001</v>
      </c>
      <c r="BI406">
        <v>0.1628</v>
      </c>
      <c r="BJ406">
        <v>3.2599999999999997E-2</v>
      </c>
      <c r="BK406">
        <v>2.0299999999999999E-2</v>
      </c>
    </row>
    <row r="407" spans="1:63" x14ac:dyDescent="0.25">
      <c r="A407" t="s">
        <v>408</v>
      </c>
      <c r="B407">
        <v>61903</v>
      </c>
      <c r="C407">
        <v>230.19</v>
      </c>
      <c r="D407">
        <v>8.4499999999999993</v>
      </c>
      <c r="E407" s="1">
        <v>1945.39</v>
      </c>
      <c r="F407" s="1">
        <v>1833.16</v>
      </c>
      <c r="G407">
        <v>2E-3</v>
      </c>
      <c r="H407">
        <v>4.0000000000000002E-4</v>
      </c>
      <c r="I407">
        <v>5.1999999999999998E-3</v>
      </c>
      <c r="J407">
        <v>6.9999999999999999E-4</v>
      </c>
      <c r="K407">
        <v>1.23E-2</v>
      </c>
      <c r="L407">
        <v>0.95669999999999999</v>
      </c>
      <c r="M407">
        <v>2.2700000000000001E-2</v>
      </c>
      <c r="N407">
        <v>0.52480000000000004</v>
      </c>
      <c r="O407">
        <v>1.6000000000000001E-3</v>
      </c>
      <c r="P407">
        <v>0.15870000000000001</v>
      </c>
      <c r="Q407" s="1">
        <v>58020.37</v>
      </c>
      <c r="R407">
        <v>0.17330000000000001</v>
      </c>
      <c r="S407">
        <v>0.2029</v>
      </c>
      <c r="T407">
        <v>0.62380000000000002</v>
      </c>
      <c r="U407">
        <v>16.48</v>
      </c>
      <c r="V407" s="1">
        <v>72311.81</v>
      </c>
      <c r="W407">
        <v>113.96</v>
      </c>
      <c r="X407" s="1">
        <v>226795.99</v>
      </c>
      <c r="Y407">
        <v>0.53369999999999995</v>
      </c>
      <c r="Z407">
        <v>0.14960000000000001</v>
      </c>
      <c r="AA407">
        <v>0.31669999999999998</v>
      </c>
      <c r="AB407">
        <v>0.46629999999999999</v>
      </c>
      <c r="AC407">
        <v>226.8</v>
      </c>
      <c r="AD407" s="1">
        <v>6195.1</v>
      </c>
      <c r="AE407">
        <v>422.87</v>
      </c>
      <c r="AF407" s="1">
        <v>187508.97</v>
      </c>
      <c r="AG407" t="s">
        <v>3</v>
      </c>
      <c r="AH407" s="1">
        <v>32941</v>
      </c>
      <c r="AI407" s="1">
        <v>52564.98</v>
      </c>
      <c r="AJ407">
        <v>31.69</v>
      </c>
      <c r="AK407">
        <v>23.5</v>
      </c>
      <c r="AL407">
        <v>26.67</v>
      </c>
      <c r="AM407">
        <v>4.16</v>
      </c>
      <c r="AN407" s="1">
        <v>1183.2</v>
      </c>
      <c r="AO407">
        <v>0.91579999999999995</v>
      </c>
      <c r="AP407" s="1">
        <v>1673.42</v>
      </c>
      <c r="AQ407" s="1">
        <v>2714.81</v>
      </c>
      <c r="AR407" s="1">
        <v>7526.77</v>
      </c>
      <c r="AS407">
        <v>677.37</v>
      </c>
      <c r="AT407">
        <v>398.61</v>
      </c>
      <c r="AU407" s="1">
        <v>12990.98</v>
      </c>
      <c r="AV407" s="1">
        <v>7977.51</v>
      </c>
      <c r="AW407">
        <v>0.48530000000000001</v>
      </c>
      <c r="AX407" s="1">
        <v>5603.87</v>
      </c>
      <c r="AY407">
        <v>0.34089999999999998</v>
      </c>
      <c r="AZ407" s="1">
        <v>1244.1099999999999</v>
      </c>
      <c r="BA407">
        <v>7.5700000000000003E-2</v>
      </c>
      <c r="BB407" s="1">
        <v>1611.78</v>
      </c>
      <c r="BC407">
        <v>9.8100000000000007E-2</v>
      </c>
      <c r="BD407" s="1">
        <v>16437.27</v>
      </c>
      <c r="BE407" s="1">
        <v>6644.35</v>
      </c>
      <c r="BF407">
        <v>2.1135000000000002</v>
      </c>
      <c r="BG407">
        <v>0.54390000000000005</v>
      </c>
      <c r="BH407">
        <v>0.26640000000000003</v>
      </c>
      <c r="BI407">
        <v>0.12529999999999999</v>
      </c>
      <c r="BJ407">
        <v>4.3499999999999997E-2</v>
      </c>
      <c r="BK407">
        <v>2.0899999999999998E-2</v>
      </c>
    </row>
    <row r="408" spans="1:63" x14ac:dyDescent="0.25">
      <c r="A408" t="s">
        <v>409</v>
      </c>
      <c r="B408">
        <v>49726</v>
      </c>
      <c r="C408">
        <v>84.62</v>
      </c>
      <c r="D408">
        <v>8.0299999999999994</v>
      </c>
      <c r="E408">
        <v>679.16</v>
      </c>
      <c r="F408">
        <v>659.71</v>
      </c>
      <c r="G408">
        <v>2.8999999999999998E-3</v>
      </c>
      <c r="H408">
        <v>1.9E-3</v>
      </c>
      <c r="I408">
        <v>8.2000000000000007E-3</v>
      </c>
      <c r="J408">
        <v>1.1999999999999999E-3</v>
      </c>
      <c r="K408">
        <v>4.5699999999999998E-2</v>
      </c>
      <c r="L408">
        <v>0.91449999999999998</v>
      </c>
      <c r="M408">
        <v>2.58E-2</v>
      </c>
      <c r="N408">
        <v>0.31950000000000001</v>
      </c>
      <c r="O408">
        <v>4.1000000000000003E-3</v>
      </c>
      <c r="P408">
        <v>0.1512</v>
      </c>
      <c r="Q408" s="1">
        <v>58447.31</v>
      </c>
      <c r="R408">
        <v>0.2014</v>
      </c>
      <c r="S408">
        <v>0.20019999999999999</v>
      </c>
      <c r="T408">
        <v>0.59840000000000004</v>
      </c>
      <c r="U408">
        <v>7.86</v>
      </c>
      <c r="V408" s="1">
        <v>68590.399999999994</v>
      </c>
      <c r="W408">
        <v>83.43</v>
      </c>
      <c r="X408" s="1">
        <v>195365.36</v>
      </c>
      <c r="Y408">
        <v>0.74970000000000003</v>
      </c>
      <c r="Z408">
        <v>6.2E-2</v>
      </c>
      <c r="AA408">
        <v>0.1883</v>
      </c>
      <c r="AB408">
        <v>0.25030000000000002</v>
      </c>
      <c r="AC408">
        <v>195.37</v>
      </c>
      <c r="AD408" s="1">
        <v>5652.76</v>
      </c>
      <c r="AE408">
        <v>535.65</v>
      </c>
      <c r="AF408" s="1">
        <v>180363.15</v>
      </c>
      <c r="AG408" t="s">
        <v>3</v>
      </c>
      <c r="AH408" s="1">
        <v>36605</v>
      </c>
      <c r="AI408" s="1">
        <v>55829.38</v>
      </c>
      <c r="AJ408">
        <v>37.159999999999997</v>
      </c>
      <c r="AK408">
        <v>25</v>
      </c>
      <c r="AL408">
        <v>29.23</v>
      </c>
      <c r="AM408">
        <v>4.5199999999999996</v>
      </c>
      <c r="AN408" s="1">
        <v>1842.47</v>
      </c>
      <c r="AO408">
        <v>1.4902</v>
      </c>
      <c r="AP408" s="1">
        <v>2043.75</v>
      </c>
      <c r="AQ408" s="1">
        <v>2519.4299999999998</v>
      </c>
      <c r="AR408" s="1">
        <v>7688.91</v>
      </c>
      <c r="AS408">
        <v>674.77</v>
      </c>
      <c r="AT408">
        <v>317.61</v>
      </c>
      <c r="AU408" s="1">
        <v>13244.47</v>
      </c>
      <c r="AV408" s="1">
        <v>7606.46</v>
      </c>
      <c r="AW408">
        <v>0.4556</v>
      </c>
      <c r="AX408" s="1">
        <v>6179.43</v>
      </c>
      <c r="AY408">
        <v>0.37009999999999998</v>
      </c>
      <c r="AZ408" s="1">
        <v>1691.12</v>
      </c>
      <c r="BA408">
        <v>0.1013</v>
      </c>
      <c r="BB408" s="1">
        <v>1217.8699999999999</v>
      </c>
      <c r="BC408">
        <v>7.2900000000000006E-2</v>
      </c>
      <c r="BD408" s="1">
        <v>16694.88</v>
      </c>
      <c r="BE408" s="1">
        <v>5945.93</v>
      </c>
      <c r="BF408">
        <v>1.7947</v>
      </c>
      <c r="BG408">
        <v>0.52739999999999998</v>
      </c>
      <c r="BH408">
        <v>0.22939999999999999</v>
      </c>
      <c r="BI408">
        <v>0.17710000000000001</v>
      </c>
      <c r="BJ408">
        <v>3.5000000000000003E-2</v>
      </c>
      <c r="BK408">
        <v>3.1099999999999999E-2</v>
      </c>
    </row>
    <row r="409" spans="1:63" x14ac:dyDescent="0.25">
      <c r="A409" t="s">
        <v>410</v>
      </c>
      <c r="B409">
        <v>46763</v>
      </c>
      <c r="C409">
        <v>35</v>
      </c>
      <c r="D409">
        <v>265.58</v>
      </c>
      <c r="E409" s="1">
        <v>9295.4500000000007</v>
      </c>
      <c r="F409" s="1">
        <v>9159.3700000000008</v>
      </c>
      <c r="G409">
        <v>0.16250000000000001</v>
      </c>
      <c r="H409">
        <v>1.1000000000000001E-3</v>
      </c>
      <c r="I409">
        <v>4.8099999999999997E-2</v>
      </c>
      <c r="J409">
        <v>1.5E-3</v>
      </c>
      <c r="K409">
        <v>4.9799999999999997E-2</v>
      </c>
      <c r="L409">
        <v>0.67869999999999997</v>
      </c>
      <c r="M409">
        <v>5.8400000000000001E-2</v>
      </c>
      <c r="N409">
        <v>8.5999999999999993E-2</v>
      </c>
      <c r="O409">
        <v>5.1799999999999999E-2</v>
      </c>
      <c r="P409">
        <v>0.12909999999999999</v>
      </c>
      <c r="Q409" s="1">
        <v>81195.839999999997</v>
      </c>
      <c r="R409">
        <v>0.17480000000000001</v>
      </c>
      <c r="S409">
        <v>0.17810000000000001</v>
      </c>
      <c r="T409">
        <v>0.64710000000000001</v>
      </c>
      <c r="U409">
        <v>51.63</v>
      </c>
      <c r="V409" s="1">
        <v>99944.66</v>
      </c>
      <c r="W409">
        <v>178.48</v>
      </c>
      <c r="X409" s="1">
        <v>259047.43</v>
      </c>
      <c r="Y409">
        <v>0.79190000000000005</v>
      </c>
      <c r="Z409">
        <v>0.1724</v>
      </c>
      <c r="AA409">
        <v>3.5700000000000003E-2</v>
      </c>
      <c r="AB409">
        <v>0.20810000000000001</v>
      </c>
      <c r="AC409">
        <v>259.05</v>
      </c>
      <c r="AD409" s="1">
        <v>11549.07</v>
      </c>
      <c r="AE409" s="1">
        <v>1072.6600000000001</v>
      </c>
      <c r="AF409" s="1">
        <v>259140.28</v>
      </c>
      <c r="AG409" t="s">
        <v>3</v>
      </c>
      <c r="AH409" s="1">
        <v>68592.5</v>
      </c>
      <c r="AI409" s="1">
        <v>139349.75</v>
      </c>
      <c r="AJ409">
        <v>80.03</v>
      </c>
      <c r="AK409">
        <v>39.4</v>
      </c>
      <c r="AL409">
        <v>47.51</v>
      </c>
      <c r="AM409">
        <v>4.8</v>
      </c>
      <c r="AN409">
        <v>0</v>
      </c>
      <c r="AO409">
        <v>0.5202</v>
      </c>
      <c r="AP409" s="1">
        <v>1453.57</v>
      </c>
      <c r="AQ409" s="1">
        <v>1999.07</v>
      </c>
      <c r="AR409" s="1">
        <v>8826.23</v>
      </c>
      <c r="AS409">
        <v>923.71</v>
      </c>
      <c r="AT409">
        <v>452.34</v>
      </c>
      <c r="AU409" s="1">
        <v>13654.92</v>
      </c>
      <c r="AV409" s="1">
        <v>2535.2399999999998</v>
      </c>
      <c r="AW409">
        <v>0.17419999999999999</v>
      </c>
      <c r="AX409" s="1">
        <v>10265.98</v>
      </c>
      <c r="AY409">
        <v>0.70530000000000004</v>
      </c>
      <c r="AZ409" s="1">
        <v>1087.46</v>
      </c>
      <c r="BA409">
        <v>7.4700000000000003E-2</v>
      </c>
      <c r="BB409">
        <v>667.53</v>
      </c>
      <c r="BC409">
        <v>4.5900000000000003E-2</v>
      </c>
      <c r="BD409" s="1">
        <v>14556.2</v>
      </c>
      <c r="BE409" s="1">
        <v>1330.93</v>
      </c>
      <c r="BF409">
        <v>0.1275</v>
      </c>
      <c r="BG409">
        <v>0.628</v>
      </c>
      <c r="BH409">
        <v>0.2263</v>
      </c>
      <c r="BI409">
        <v>9.4100000000000003E-2</v>
      </c>
      <c r="BJ409">
        <v>2.8799999999999999E-2</v>
      </c>
      <c r="BK409">
        <v>2.2800000000000001E-2</v>
      </c>
    </row>
    <row r="410" spans="1:63" x14ac:dyDescent="0.25">
      <c r="A410" t="s">
        <v>411</v>
      </c>
      <c r="B410">
        <v>46573</v>
      </c>
      <c r="C410">
        <v>25</v>
      </c>
      <c r="D410">
        <v>171.97</v>
      </c>
      <c r="E410" s="1">
        <v>4299.2299999999996</v>
      </c>
      <c r="F410" s="1">
        <v>4124.53</v>
      </c>
      <c r="G410">
        <v>2.7300000000000001E-2</v>
      </c>
      <c r="H410">
        <v>6.9999999999999999E-4</v>
      </c>
      <c r="I410">
        <v>3.1099999999999999E-2</v>
      </c>
      <c r="J410">
        <v>8.9999999999999998E-4</v>
      </c>
      <c r="K410">
        <v>3.5200000000000002E-2</v>
      </c>
      <c r="L410">
        <v>0.86409999999999998</v>
      </c>
      <c r="M410">
        <v>4.07E-2</v>
      </c>
      <c r="N410">
        <v>0.17430000000000001</v>
      </c>
      <c r="O410">
        <v>1.43E-2</v>
      </c>
      <c r="P410">
        <v>0.13039999999999999</v>
      </c>
      <c r="Q410" s="1">
        <v>72873.34</v>
      </c>
      <c r="R410">
        <v>0.13919999999999999</v>
      </c>
      <c r="S410">
        <v>0.2089</v>
      </c>
      <c r="T410">
        <v>0.65190000000000003</v>
      </c>
      <c r="U410">
        <v>25.1</v>
      </c>
      <c r="V410" s="1">
        <v>96375.14</v>
      </c>
      <c r="W410">
        <v>168.29</v>
      </c>
      <c r="X410" s="1">
        <v>232185.5</v>
      </c>
      <c r="Y410">
        <v>0.7853</v>
      </c>
      <c r="Z410">
        <v>0.17749999999999999</v>
      </c>
      <c r="AA410">
        <v>3.7100000000000001E-2</v>
      </c>
      <c r="AB410">
        <v>0.2147</v>
      </c>
      <c r="AC410">
        <v>232.19</v>
      </c>
      <c r="AD410" s="1">
        <v>8639.77</v>
      </c>
      <c r="AE410">
        <v>931.15</v>
      </c>
      <c r="AF410" s="1">
        <v>217246.88</v>
      </c>
      <c r="AG410" t="s">
        <v>3</v>
      </c>
      <c r="AH410" s="1">
        <v>44237</v>
      </c>
      <c r="AI410" s="1">
        <v>80639.399999999994</v>
      </c>
      <c r="AJ410">
        <v>66.81</v>
      </c>
      <c r="AK410">
        <v>36.49</v>
      </c>
      <c r="AL410">
        <v>40.82</v>
      </c>
      <c r="AM410">
        <v>4.63</v>
      </c>
      <c r="AN410">
        <v>0</v>
      </c>
      <c r="AO410">
        <v>0.78459999999999996</v>
      </c>
      <c r="AP410" s="1">
        <v>1491.35</v>
      </c>
      <c r="AQ410" s="1">
        <v>2025.51</v>
      </c>
      <c r="AR410" s="1">
        <v>7518.24</v>
      </c>
      <c r="AS410">
        <v>841.71</v>
      </c>
      <c r="AT410">
        <v>362.4</v>
      </c>
      <c r="AU410" s="1">
        <v>12239.22</v>
      </c>
      <c r="AV410" s="1">
        <v>4123.92</v>
      </c>
      <c r="AW410">
        <v>0.30570000000000003</v>
      </c>
      <c r="AX410" s="1">
        <v>7611.1</v>
      </c>
      <c r="AY410">
        <v>0.56420000000000003</v>
      </c>
      <c r="AZ410">
        <v>872.83</v>
      </c>
      <c r="BA410">
        <v>6.4699999999999994E-2</v>
      </c>
      <c r="BB410">
        <v>881.51</v>
      </c>
      <c r="BC410">
        <v>6.5299999999999997E-2</v>
      </c>
      <c r="BD410" s="1">
        <v>13489.35</v>
      </c>
      <c r="BE410" s="1">
        <v>2648.66</v>
      </c>
      <c r="BF410">
        <v>0.35289999999999999</v>
      </c>
      <c r="BG410">
        <v>0.59760000000000002</v>
      </c>
      <c r="BH410">
        <v>0.2351</v>
      </c>
      <c r="BI410">
        <v>0.121</v>
      </c>
      <c r="BJ410">
        <v>2.8899999999999999E-2</v>
      </c>
      <c r="BK410">
        <v>1.7399999999999999E-2</v>
      </c>
    </row>
    <row r="411" spans="1:63" x14ac:dyDescent="0.25">
      <c r="A411" t="s">
        <v>412</v>
      </c>
      <c r="B411">
        <v>49478</v>
      </c>
      <c r="C411">
        <v>50.81</v>
      </c>
      <c r="D411">
        <v>38.25</v>
      </c>
      <c r="E411" s="1">
        <v>1943.61</v>
      </c>
      <c r="F411" s="1">
        <v>1872.19</v>
      </c>
      <c r="G411">
        <v>1.0500000000000001E-2</v>
      </c>
      <c r="H411">
        <v>6.9999999999999999E-4</v>
      </c>
      <c r="I411">
        <v>2.3E-2</v>
      </c>
      <c r="J411">
        <v>1E-3</v>
      </c>
      <c r="K411">
        <v>5.5399999999999998E-2</v>
      </c>
      <c r="L411">
        <v>0.86180000000000001</v>
      </c>
      <c r="M411">
        <v>4.7600000000000003E-2</v>
      </c>
      <c r="N411">
        <v>0.29320000000000002</v>
      </c>
      <c r="O411">
        <v>1.3299999999999999E-2</v>
      </c>
      <c r="P411">
        <v>0.12859999999999999</v>
      </c>
      <c r="Q411" s="1">
        <v>65361.97</v>
      </c>
      <c r="R411">
        <v>0.14810000000000001</v>
      </c>
      <c r="S411">
        <v>0.17249999999999999</v>
      </c>
      <c r="T411">
        <v>0.6794</v>
      </c>
      <c r="U411">
        <v>13.19</v>
      </c>
      <c r="V411" s="1">
        <v>85470.91</v>
      </c>
      <c r="W411">
        <v>142.59</v>
      </c>
      <c r="X411" s="1">
        <v>214575.78</v>
      </c>
      <c r="Y411">
        <v>0.69850000000000001</v>
      </c>
      <c r="Z411">
        <v>0.2104</v>
      </c>
      <c r="AA411">
        <v>9.11E-2</v>
      </c>
      <c r="AB411">
        <v>0.30149999999999999</v>
      </c>
      <c r="AC411">
        <v>214.58</v>
      </c>
      <c r="AD411" s="1">
        <v>7134.58</v>
      </c>
      <c r="AE411">
        <v>635.9</v>
      </c>
      <c r="AF411" s="1">
        <v>197650.9</v>
      </c>
      <c r="AG411" t="s">
        <v>3</v>
      </c>
      <c r="AH411" s="1">
        <v>38229</v>
      </c>
      <c r="AI411" s="1">
        <v>68261.83</v>
      </c>
      <c r="AJ411">
        <v>51.65</v>
      </c>
      <c r="AK411">
        <v>29.9</v>
      </c>
      <c r="AL411">
        <v>37.200000000000003</v>
      </c>
      <c r="AM411">
        <v>4.88</v>
      </c>
      <c r="AN411" s="1">
        <v>2052.9699999999998</v>
      </c>
      <c r="AO411">
        <v>0.90290000000000004</v>
      </c>
      <c r="AP411" s="1">
        <v>1502.52</v>
      </c>
      <c r="AQ411" s="1">
        <v>1987.1</v>
      </c>
      <c r="AR411" s="1">
        <v>7100.36</v>
      </c>
      <c r="AS411">
        <v>738.04</v>
      </c>
      <c r="AT411">
        <v>401.4</v>
      </c>
      <c r="AU411" s="1">
        <v>11729.42</v>
      </c>
      <c r="AV411" s="1">
        <v>4586.08</v>
      </c>
      <c r="AW411">
        <v>0.33090000000000003</v>
      </c>
      <c r="AX411" s="1">
        <v>6930.54</v>
      </c>
      <c r="AY411">
        <v>0.50009999999999999</v>
      </c>
      <c r="AZ411" s="1">
        <v>1216.72</v>
      </c>
      <c r="BA411">
        <v>8.7800000000000003E-2</v>
      </c>
      <c r="BB411" s="1">
        <v>1124.3499999999999</v>
      </c>
      <c r="BC411">
        <v>8.1100000000000005E-2</v>
      </c>
      <c r="BD411" s="1">
        <v>13857.7</v>
      </c>
      <c r="BE411" s="1">
        <v>3096.99</v>
      </c>
      <c r="BF411">
        <v>0.56969999999999998</v>
      </c>
      <c r="BG411">
        <v>0.56850000000000001</v>
      </c>
      <c r="BH411">
        <v>0.22750000000000001</v>
      </c>
      <c r="BI411">
        <v>0.15379999999999999</v>
      </c>
      <c r="BJ411">
        <v>3.1800000000000002E-2</v>
      </c>
      <c r="BK411">
        <v>1.83E-2</v>
      </c>
    </row>
    <row r="412" spans="1:63" x14ac:dyDescent="0.25">
      <c r="A412" t="s">
        <v>413</v>
      </c>
      <c r="B412">
        <v>46581</v>
      </c>
      <c r="C412">
        <v>13.85</v>
      </c>
      <c r="D412">
        <v>190.36</v>
      </c>
      <c r="E412" s="1">
        <v>2635.73</v>
      </c>
      <c r="F412" s="1">
        <v>2607.9299999999998</v>
      </c>
      <c r="G412">
        <v>6.7299999999999999E-2</v>
      </c>
      <c r="H412">
        <v>5.0000000000000001E-4</v>
      </c>
      <c r="I412">
        <v>5.2699999999999997E-2</v>
      </c>
      <c r="J412">
        <v>1.1000000000000001E-3</v>
      </c>
      <c r="K412">
        <v>3.78E-2</v>
      </c>
      <c r="L412">
        <v>0.78290000000000004</v>
      </c>
      <c r="M412">
        <v>5.7799999999999997E-2</v>
      </c>
      <c r="N412">
        <v>5.67E-2</v>
      </c>
      <c r="O412">
        <v>1.89E-2</v>
      </c>
      <c r="P412">
        <v>0.1298</v>
      </c>
      <c r="Q412" s="1">
        <v>84010.559999999998</v>
      </c>
      <c r="R412">
        <v>0.12470000000000001</v>
      </c>
      <c r="S412">
        <v>0.17299999999999999</v>
      </c>
      <c r="T412">
        <v>0.70230000000000004</v>
      </c>
      <c r="U412">
        <v>18.920000000000002</v>
      </c>
      <c r="V412" s="1">
        <v>103688.98</v>
      </c>
      <c r="W412">
        <v>138.62</v>
      </c>
      <c r="X412" s="1">
        <v>327790.58</v>
      </c>
      <c r="Y412">
        <v>0.85189999999999999</v>
      </c>
      <c r="Z412">
        <v>0.12720000000000001</v>
      </c>
      <c r="AA412">
        <v>2.1000000000000001E-2</v>
      </c>
      <c r="AB412">
        <v>0.14810000000000001</v>
      </c>
      <c r="AC412">
        <v>327.79</v>
      </c>
      <c r="AD412" s="1">
        <v>13653.13</v>
      </c>
      <c r="AE412" s="1">
        <v>1437.01</v>
      </c>
      <c r="AF412" s="1">
        <v>322714.90000000002</v>
      </c>
      <c r="AG412" t="s">
        <v>3</v>
      </c>
      <c r="AH412" s="1">
        <v>71991</v>
      </c>
      <c r="AI412" s="1">
        <v>201538.74</v>
      </c>
      <c r="AJ412">
        <v>97.19</v>
      </c>
      <c r="AK412">
        <v>44.09</v>
      </c>
      <c r="AL412">
        <v>58.86</v>
      </c>
      <c r="AM412">
        <v>4.99</v>
      </c>
      <c r="AN412" s="1">
        <v>3146.29</v>
      </c>
      <c r="AO412">
        <v>0.59260000000000002</v>
      </c>
      <c r="AP412" s="1">
        <v>2135.8200000000002</v>
      </c>
      <c r="AQ412" s="1">
        <v>2195.44</v>
      </c>
      <c r="AR412" s="1">
        <v>9980.73</v>
      </c>
      <c r="AS412" s="1">
        <v>1241.08</v>
      </c>
      <c r="AT412">
        <v>541.08000000000004</v>
      </c>
      <c r="AU412" s="1">
        <v>16094.15</v>
      </c>
      <c r="AV412" s="1">
        <v>2999.78</v>
      </c>
      <c r="AW412">
        <v>0.16980000000000001</v>
      </c>
      <c r="AX412" s="1">
        <v>12975.06</v>
      </c>
      <c r="AY412">
        <v>0.73429999999999995</v>
      </c>
      <c r="AZ412" s="1">
        <v>1070.01</v>
      </c>
      <c r="BA412">
        <v>6.0600000000000001E-2</v>
      </c>
      <c r="BB412">
        <v>625.53</v>
      </c>
      <c r="BC412">
        <v>3.5400000000000001E-2</v>
      </c>
      <c r="BD412" s="1">
        <v>17670.37</v>
      </c>
      <c r="BE412" s="1">
        <v>1329.42</v>
      </c>
      <c r="BF412">
        <v>7.8299999999999995E-2</v>
      </c>
      <c r="BG412">
        <v>0.60329999999999995</v>
      </c>
      <c r="BH412">
        <v>0.21840000000000001</v>
      </c>
      <c r="BI412">
        <v>0.1288</v>
      </c>
      <c r="BJ412">
        <v>3.1099999999999999E-2</v>
      </c>
      <c r="BK412">
        <v>1.84E-2</v>
      </c>
    </row>
    <row r="413" spans="1:63" x14ac:dyDescent="0.25">
      <c r="A413" t="s">
        <v>414</v>
      </c>
      <c r="B413">
        <v>44602</v>
      </c>
      <c r="C413">
        <v>46.52</v>
      </c>
      <c r="D413">
        <v>63.02</v>
      </c>
      <c r="E413" s="1">
        <v>2931.87</v>
      </c>
      <c r="F413" s="1">
        <v>2735.16</v>
      </c>
      <c r="G413">
        <v>1.11E-2</v>
      </c>
      <c r="H413">
        <v>1E-3</v>
      </c>
      <c r="I413">
        <v>4.9000000000000002E-2</v>
      </c>
      <c r="J413">
        <v>8.9999999999999998E-4</v>
      </c>
      <c r="K413">
        <v>6.9800000000000001E-2</v>
      </c>
      <c r="L413">
        <v>0.80300000000000005</v>
      </c>
      <c r="M413">
        <v>6.5199999999999994E-2</v>
      </c>
      <c r="N413">
        <v>0.40110000000000001</v>
      </c>
      <c r="O413">
        <v>2.6200000000000001E-2</v>
      </c>
      <c r="P413">
        <v>0.1515</v>
      </c>
      <c r="Q413" s="1">
        <v>66229.14</v>
      </c>
      <c r="R413">
        <v>0.16439999999999999</v>
      </c>
      <c r="S413">
        <v>0.19800000000000001</v>
      </c>
      <c r="T413">
        <v>0.63759999999999994</v>
      </c>
      <c r="U413">
        <v>19.57</v>
      </c>
      <c r="V413" s="1">
        <v>88930.43</v>
      </c>
      <c r="W413">
        <v>144.47</v>
      </c>
      <c r="X413" s="1">
        <v>164375.4</v>
      </c>
      <c r="Y413">
        <v>0.72609999999999997</v>
      </c>
      <c r="Z413">
        <v>0.2112</v>
      </c>
      <c r="AA413">
        <v>6.2700000000000006E-2</v>
      </c>
      <c r="AB413">
        <v>0.27389999999999998</v>
      </c>
      <c r="AC413">
        <v>164.38</v>
      </c>
      <c r="AD413" s="1">
        <v>5895.77</v>
      </c>
      <c r="AE413">
        <v>595.59</v>
      </c>
      <c r="AF413" s="1">
        <v>148271.69</v>
      </c>
      <c r="AG413" t="s">
        <v>3</v>
      </c>
      <c r="AH413" s="1">
        <v>36152</v>
      </c>
      <c r="AI413" s="1">
        <v>58565.77</v>
      </c>
      <c r="AJ413">
        <v>53.66</v>
      </c>
      <c r="AK413">
        <v>31.93</v>
      </c>
      <c r="AL413">
        <v>39.369999999999997</v>
      </c>
      <c r="AM413">
        <v>4.49</v>
      </c>
      <c r="AN413" s="1">
        <v>1919.47</v>
      </c>
      <c r="AO413">
        <v>0.96660000000000001</v>
      </c>
      <c r="AP413" s="1">
        <v>1550.13</v>
      </c>
      <c r="AQ413" s="1">
        <v>1994.36</v>
      </c>
      <c r="AR413" s="1">
        <v>7434.52</v>
      </c>
      <c r="AS413">
        <v>771.08</v>
      </c>
      <c r="AT413">
        <v>296.8</v>
      </c>
      <c r="AU413" s="1">
        <v>12046.89</v>
      </c>
      <c r="AV413" s="1">
        <v>5707.99</v>
      </c>
      <c r="AW413">
        <v>0.4138</v>
      </c>
      <c r="AX413" s="1">
        <v>5761.45</v>
      </c>
      <c r="AY413">
        <v>0.41770000000000002</v>
      </c>
      <c r="AZ413">
        <v>989.99</v>
      </c>
      <c r="BA413">
        <v>7.1800000000000003E-2</v>
      </c>
      <c r="BB413" s="1">
        <v>1334.89</v>
      </c>
      <c r="BC413">
        <v>9.6799999999999997E-2</v>
      </c>
      <c r="BD413" s="1">
        <v>13794.32</v>
      </c>
      <c r="BE413" s="1">
        <v>4088.85</v>
      </c>
      <c r="BF413">
        <v>1.0011000000000001</v>
      </c>
      <c r="BG413">
        <v>0.56789999999999996</v>
      </c>
      <c r="BH413">
        <v>0.2422</v>
      </c>
      <c r="BI413">
        <v>0.1462</v>
      </c>
      <c r="BJ413">
        <v>2.5999999999999999E-2</v>
      </c>
      <c r="BK413">
        <v>1.77E-2</v>
      </c>
    </row>
    <row r="414" spans="1:63" x14ac:dyDescent="0.25">
      <c r="A414" t="s">
        <v>415</v>
      </c>
      <c r="B414">
        <v>44610</v>
      </c>
      <c r="C414">
        <v>39.81</v>
      </c>
      <c r="D414">
        <v>54.74</v>
      </c>
      <c r="E414" s="1">
        <v>2179.0100000000002</v>
      </c>
      <c r="F414" s="1">
        <v>2073.54</v>
      </c>
      <c r="G414">
        <v>9.7999999999999997E-3</v>
      </c>
      <c r="H414">
        <v>6.9999999999999999E-4</v>
      </c>
      <c r="I414">
        <v>4.5100000000000001E-2</v>
      </c>
      <c r="J414">
        <v>8.9999999999999998E-4</v>
      </c>
      <c r="K414">
        <v>0.1101</v>
      </c>
      <c r="L414">
        <v>0.7772</v>
      </c>
      <c r="M414">
        <v>5.6300000000000003E-2</v>
      </c>
      <c r="N414">
        <v>0.41510000000000002</v>
      </c>
      <c r="O414">
        <v>2.9899999999999999E-2</v>
      </c>
      <c r="P414">
        <v>0.1419</v>
      </c>
      <c r="Q414" s="1">
        <v>64783.31</v>
      </c>
      <c r="R414">
        <v>0.16639999999999999</v>
      </c>
      <c r="S414">
        <v>0.1933</v>
      </c>
      <c r="T414">
        <v>0.64029999999999998</v>
      </c>
      <c r="U414">
        <v>15.33</v>
      </c>
      <c r="V414" s="1">
        <v>82140.899999999994</v>
      </c>
      <c r="W414">
        <v>137.97</v>
      </c>
      <c r="X414" s="1">
        <v>181303.72</v>
      </c>
      <c r="Y414">
        <v>0.69879999999999998</v>
      </c>
      <c r="Z414">
        <v>0.24590000000000001</v>
      </c>
      <c r="AA414">
        <v>5.5300000000000002E-2</v>
      </c>
      <c r="AB414">
        <v>0.30120000000000002</v>
      </c>
      <c r="AC414">
        <v>181.3</v>
      </c>
      <c r="AD414" s="1">
        <v>6645.92</v>
      </c>
      <c r="AE414">
        <v>624.94000000000005</v>
      </c>
      <c r="AF414" s="1">
        <v>172184.61</v>
      </c>
      <c r="AG414" t="s">
        <v>3</v>
      </c>
      <c r="AH414" s="1">
        <v>35487</v>
      </c>
      <c r="AI414" s="1">
        <v>58687.63</v>
      </c>
      <c r="AJ414">
        <v>55.49</v>
      </c>
      <c r="AK414">
        <v>33.17</v>
      </c>
      <c r="AL414">
        <v>40.1</v>
      </c>
      <c r="AM414">
        <v>4.76</v>
      </c>
      <c r="AN414">
        <v>771.74</v>
      </c>
      <c r="AO414">
        <v>0.9526</v>
      </c>
      <c r="AP414" s="1">
        <v>1593.21</v>
      </c>
      <c r="AQ414" s="1">
        <v>2019.71</v>
      </c>
      <c r="AR414" s="1">
        <v>7512.51</v>
      </c>
      <c r="AS414">
        <v>773.76</v>
      </c>
      <c r="AT414">
        <v>335.55</v>
      </c>
      <c r="AU414" s="1">
        <v>12234.73</v>
      </c>
      <c r="AV414" s="1">
        <v>5607.92</v>
      </c>
      <c r="AW414">
        <v>0.3891</v>
      </c>
      <c r="AX414" s="1">
        <v>6209.69</v>
      </c>
      <c r="AY414">
        <v>0.43080000000000002</v>
      </c>
      <c r="AZ414" s="1">
        <v>1310.5999999999999</v>
      </c>
      <c r="BA414">
        <v>9.0899999999999995E-2</v>
      </c>
      <c r="BB414" s="1">
        <v>1284.6300000000001</v>
      </c>
      <c r="BC414">
        <v>8.9099999999999999E-2</v>
      </c>
      <c r="BD414" s="1">
        <v>14412.85</v>
      </c>
      <c r="BE414" s="1">
        <v>4135.53</v>
      </c>
      <c r="BF414">
        <v>0.9647</v>
      </c>
      <c r="BG414">
        <v>0.57620000000000005</v>
      </c>
      <c r="BH414">
        <v>0.23760000000000001</v>
      </c>
      <c r="BI414">
        <v>0.14169999999999999</v>
      </c>
      <c r="BJ414">
        <v>2.7900000000000001E-2</v>
      </c>
      <c r="BK414">
        <v>1.6500000000000001E-2</v>
      </c>
    </row>
    <row r="415" spans="1:63" x14ac:dyDescent="0.25">
      <c r="A415" t="s">
        <v>416</v>
      </c>
      <c r="B415">
        <v>49916</v>
      </c>
      <c r="C415">
        <v>50.95</v>
      </c>
      <c r="D415">
        <v>20.97</v>
      </c>
      <c r="E415" s="1">
        <v>1068.26</v>
      </c>
      <c r="F415">
        <v>996.08</v>
      </c>
      <c r="G415">
        <v>3.3E-3</v>
      </c>
      <c r="H415">
        <v>8.9999999999999998E-4</v>
      </c>
      <c r="I415">
        <v>9.5999999999999992E-3</v>
      </c>
      <c r="J415">
        <v>1E-3</v>
      </c>
      <c r="K415">
        <v>2.3300000000000001E-2</v>
      </c>
      <c r="L415">
        <v>0.93220000000000003</v>
      </c>
      <c r="M415">
        <v>2.98E-2</v>
      </c>
      <c r="N415">
        <v>0.40039999999999998</v>
      </c>
      <c r="O415">
        <v>2.5999999999999999E-3</v>
      </c>
      <c r="P415">
        <v>0.1457</v>
      </c>
      <c r="Q415" s="1">
        <v>56716.86</v>
      </c>
      <c r="R415">
        <v>0.19120000000000001</v>
      </c>
      <c r="S415">
        <v>0.25090000000000001</v>
      </c>
      <c r="T415">
        <v>0.55789999999999995</v>
      </c>
      <c r="U415">
        <v>9.48</v>
      </c>
      <c r="V415" s="1">
        <v>77229.2</v>
      </c>
      <c r="W415">
        <v>107.4</v>
      </c>
      <c r="X415" s="1">
        <v>183450.89</v>
      </c>
      <c r="Y415">
        <v>0.77490000000000003</v>
      </c>
      <c r="Z415">
        <v>0.111</v>
      </c>
      <c r="AA415">
        <v>0.11409999999999999</v>
      </c>
      <c r="AB415">
        <v>0.22509999999999999</v>
      </c>
      <c r="AC415">
        <v>183.45</v>
      </c>
      <c r="AD415" s="1">
        <v>5091.7299999999996</v>
      </c>
      <c r="AE415">
        <v>546.59</v>
      </c>
      <c r="AF415" s="1">
        <v>159519.74</v>
      </c>
      <c r="AG415" t="s">
        <v>3</v>
      </c>
      <c r="AH415" s="1">
        <v>35250</v>
      </c>
      <c r="AI415" s="1">
        <v>56037.97</v>
      </c>
      <c r="AJ415">
        <v>39.58</v>
      </c>
      <c r="AK415">
        <v>25.46</v>
      </c>
      <c r="AL415">
        <v>28.73</v>
      </c>
      <c r="AM415">
        <v>4.12</v>
      </c>
      <c r="AN415" s="1">
        <v>1604.33</v>
      </c>
      <c r="AO415">
        <v>1.0729</v>
      </c>
      <c r="AP415" s="1">
        <v>1785.9</v>
      </c>
      <c r="AQ415" s="1">
        <v>2199.16</v>
      </c>
      <c r="AR415" s="1">
        <v>7066.26</v>
      </c>
      <c r="AS415">
        <v>761.56</v>
      </c>
      <c r="AT415">
        <v>380.6</v>
      </c>
      <c r="AU415" s="1">
        <v>12193.48</v>
      </c>
      <c r="AV415" s="1">
        <v>7237.89</v>
      </c>
      <c r="AW415">
        <v>0.48039999999999999</v>
      </c>
      <c r="AX415" s="1">
        <v>4987.91</v>
      </c>
      <c r="AY415">
        <v>0.33100000000000002</v>
      </c>
      <c r="AZ415" s="1">
        <v>1528.65</v>
      </c>
      <c r="BA415">
        <v>0.10150000000000001</v>
      </c>
      <c r="BB415" s="1">
        <v>1312.88</v>
      </c>
      <c r="BC415">
        <v>8.7099999999999997E-2</v>
      </c>
      <c r="BD415" s="1">
        <v>15067.34</v>
      </c>
      <c r="BE415" s="1">
        <v>5726.48</v>
      </c>
      <c r="BF415">
        <v>1.5318000000000001</v>
      </c>
      <c r="BG415">
        <v>0.52259999999999995</v>
      </c>
      <c r="BH415">
        <v>0.24349999999999999</v>
      </c>
      <c r="BI415">
        <v>0.183</v>
      </c>
      <c r="BJ415">
        <v>3.1199999999999999E-2</v>
      </c>
      <c r="BK415">
        <v>1.9599999999999999E-2</v>
      </c>
    </row>
    <row r="416" spans="1:63" x14ac:dyDescent="0.25">
      <c r="A416" t="s">
        <v>417</v>
      </c>
      <c r="B416">
        <v>50724</v>
      </c>
      <c r="C416">
        <v>109.95</v>
      </c>
      <c r="D416">
        <v>12.88</v>
      </c>
      <c r="E416" s="1">
        <v>1416.28</v>
      </c>
      <c r="F416" s="1">
        <v>1395.49</v>
      </c>
      <c r="G416">
        <v>3.8E-3</v>
      </c>
      <c r="H416">
        <v>2.9999999999999997E-4</v>
      </c>
      <c r="I416">
        <v>6.6E-3</v>
      </c>
      <c r="J416">
        <v>5.9999999999999995E-4</v>
      </c>
      <c r="K416">
        <v>3.78E-2</v>
      </c>
      <c r="L416">
        <v>0.92310000000000003</v>
      </c>
      <c r="M416">
        <v>2.7799999999999998E-2</v>
      </c>
      <c r="N416">
        <v>0.2326</v>
      </c>
      <c r="O416">
        <v>4.5999999999999999E-3</v>
      </c>
      <c r="P416">
        <v>0.1391</v>
      </c>
      <c r="Q416" s="1">
        <v>60735.94</v>
      </c>
      <c r="R416">
        <v>0.18920000000000001</v>
      </c>
      <c r="S416">
        <v>0.19450000000000001</v>
      </c>
      <c r="T416">
        <v>0.61629999999999996</v>
      </c>
      <c r="U416">
        <v>12.67</v>
      </c>
      <c r="V416" s="1">
        <v>76958.42</v>
      </c>
      <c r="W416">
        <v>106.42</v>
      </c>
      <c r="X416" s="1">
        <v>230911.24</v>
      </c>
      <c r="Y416">
        <v>0.75780000000000003</v>
      </c>
      <c r="Z416">
        <v>8.2500000000000004E-2</v>
      </c>
      <c r="AA416">
        <v>0.15970000000000001</v>
      </c>
      <c r="AB416">
        <v>0.2422</v>
      </c>
      <c r="AC416">
        <v>230.91</v>
      </c>
      <c r="AD416" s="1">
        <v>6442.83</v>
      </c>
      <c r="AE416">
        <v>607.58000000000004</v>
      </c>
      <c r="AF416" s="1">
        <v>197950.2</v>
      </c>
      <c r="AG416" t="s">
        <v>3</v>
      </c>
      <c r="AH416" s="1">
        <v>40141</v>
      </c>
      <c r="AI416" s="1">
        <v>65316.33</v>
      </c>
      <c r="AJ416">
        <v>40.270000000000003</v>
      </c>
      <c r="AK416">
        <v>24.8</v>
      </c>
      <c r="AL416">
        <v>27.58</v>
      </c>
      <c r="AM416">
        <v>4.3</v>
      </c>
      <c r="AN416" s="1">
        <v>1644.44</v>
      </c>
      <c r="AO416">
        <v>1.0988</v>
      </c>
      <c r="AP416" s="1">
        <v>1605.2</v>
      </c>
      <c r="AQ416" s="1">
        <v>2263.6999999999998</v>
      </c>
      <c r="AR416" s="1">
        <v>7075.14</v>
      </c>
      <c r="AS416">
        <v>733.63</v>
      </c>
      <c r="AT416">
        <v>389.97</v>
      </c>
      <c r="AU416" s="1">
        <v>12067.65</v>
      </c>
      <c r="AV416" s="1">
        <v>5707.58</v>
      </c>
      <c r="AW416">
        <v>0.3992</v>
      </c>
      <c r="AX416" s="1">
        <v>6189.95</v>
      </c>
      <c r="AY416">
        <v>0.43290000000000001</v>
      </c>
      <c r="AZ416" s="1">
        <v>1416.78</v>
      </c>
      <c r="BA416">
        <v>9.9099999999999994E-2</v>
      </c>
      <c r="BB416">
        <v>983.85</v>
      </c>
      <c r="BC416">
        <v>6.88E-2</v>
      </c>
      <c r="BD416" s="1">
        <v>14298.15</v>
      </c>
      <c r="BE416" s="1">
        <v>4796.1000000000004</v>
      </c>
      <c r="BF416">
        <v>1.0371999999999999</v>
      </c>
      <c r="BG416">
        <v>0.5696</v>
      </c>
      <c r="BH416">
        <v>0.2419</v>
      </c>
      <c r="BI416">
        <v>0.1338</v>
      </c>
      <c r="BJ416">
        <v>3.6200000000000003E-2</v>
      </c>
      <c r="BK416">
        <v>1.8599999999999998E-2</v>
      </c>
    </row>
    <row r="417" spans="1:63" x14ac:dyDescent="0.25">
      <c r="A417" t="s">
        <v>418</v>
      </c>
      <c r="B417">
        <v>48215</v>
      </c>
      <c r="C417">
        <v>12.82</v>
      </c>
      <c r="D417">
        <v>206.95</v>
      </c>
      <c r="E417" s="1">
        <v>2653.77</v>
      </c>
      <c r="F417" s="1">
        <v>2621.41</v>
      </c>
      <c r="G417">
        <v>7.5300000000000006E-2</v>
      </c>
      <c r="H417">
        <v>5.0000000000000001E-4</v>
      </c>
      <c r="I417">
        <v>5.1799999999999999E-2</v>
      </c>
      <c r="J417">
        <v>8.9999999999999998E-4</v>
      </c>
      <c r="K417">
        <v>4.0899999999999999E-2</v>
      </c>
      <c r="L417">
        <v>0.77429999999999999</v>
      </c>
      <c r="M417">
        <v>5.6399999999999999E-2</v>
      </c>
      <c r="N417">
        <v>6.5799999999999997E-2</v>
      </c>
      <c r="O417">
        <v>2.18E-2</v>
      </c>
      <c r="P417">
        <v>0.1235</v>
      </c>
      <c r="Q417" s="1">
        <v>82402.350000000006</v>
      </c>
      <c r="R417">
        <v>0.1424</v>
      </c>
      <c r="S417">
        <v>0.1759</v>
      </c>
      <c r="T417">
        <v>0.68169999999999997</v>
      </c>
      <c r="U417">
        <v>19.71</v>
      </c>
      <c r="V417" s="1">
        <v>99455.89</v>
      </c>
      <c r="W417">
        <v>133.88999999999999</v>
      </c>
      <c r="X417" s="1">
        <v>342502.9</v>
      </c>
      <c r="Y417">
        <v>0.82379999999999998</v>
      </c>
      <c r="Z417">
        <v>0.15390000000000001</v>
      </c>
      <c r="AA417">
        <v>2.23E-2</v>
      </c>
      <c r="AB417">
        <v>0.1762</v>
      </c>
      <c r="AC417">
        <v>342.5</v>
      </c>
      <c r="AD417" s="1">
        <v>14022.64</v>
      </c>
      <c r="AE417" s="1">
        <v>1391.5</v>
      </c>
      <c r="AF417" s="1">
        <v>328918.71000000002</v>
      </c>
      <c r="AG417" t="s">
        <v>3</v>
      </c>
      <c r="AH417" s="1">
        <v>68198</v>
      </c>
      <c r="AI417" s="1">
        <v>187413.7</v>
      </c>
      <c r="AJ417">
        <v>97</v>
      </c>
      <c r="AK417">
        <v>42.66</v>
      </c>
      <c r="AL417">
        <v>57.15</v>
      </c>
      <c r="AM417">
        <v>5.03</v>
      </c>
      <c r="AN417" s="1">
        <v>3644.56</v>
      </c>
      <c r="AO417">
        <v>0.57499999999999996</v>
      </c>
      <c r="AP417" s="1">
        <v>2093.79</v>
      </c>
      <c r="AQ417" s="1">
        <v>2212.63</v>
      </c>
      <c r="AR417" s="1">
        <v>9933.36</v>
      </c>
      <c r="AS417" s="1">
        <v>1200.81</v>
      </c>
      <c r="AT417">
        <v>636.45000000000005</v>
      </c>
      <c r="AU417" s="1">
        <v>16077.04</v>
      </c>
      <c r="AV417" s="1">
        <v>2844.89</v>
      </c>
      <c r="AW417">
        <v>0.16170000000000001</v>
      </c>
      <c r="AX417" s="1">
        <v>12933.72</v>
      </c>
      <c r="AY417">
        <v>0.73509999999999998</v>
      </c>
      <c r="AZ417" s="1">
        <v>1145.8499999999999</v>
      </c>
      <c r="BA417">
        <v>6.5100000000000005E-2</v>
      </c>
      <c r="BB417">
        <v>668.96</v>
      </c>
      <c r="BC417">
        <v>3.7999999999999999E-2</v>
      </c>
      <c r="BD417" s="1">
        <v>17593.419999999998</v>
      </c>
      <c r="BE417" s="1">
        <v>1173.04</v>
      </c>
      <c r="BF417">
        <v>6.9400000000000003E-2</v>
      </c>
      <c r="BG417">
        <v>0.60809999999999997</v>
      </c>
      <c r="BH417">
        <v>0.21560000000000001</v>
      </c>
      <c r="BI417">
        <v>0.12709999999999999</v>
      </c>
      <c r="BJ417">
        <v>3.1600000000000003E-2</v>
      </c>
      <c r="BK417">
        <v>1.7600000000000001E-2</v>
      </c>
    </row>
    <row r="418" spans="1:63" x14ac:dyDescent="0.25">
      <c r="A418" t="s">
        <v>419</v>
      </c>
      <c r="B418">
        <v>49379</v>
      </c>
      <c r="C418">
        <v>56.81</v>
      </c>
      <c r="D418">
        <v>29.56</v>
      </c>
      <c r="E418" s="1">
        <v>1679.16</v>
      </c>
      <c r="F418" s="1">
        <v>1630.1</v>
      </c>
      <c r="G418">
        <v>0.01</v>
      </c>
      <c r="H418">
        <v>5.9999999999999995E-4</v>
      </c>
      <c r="I418">
        <v>1.89E-2</v>
      </c>
      <c r="J418">
        <v>1.1000000000000001E-3</v>
      </c>
      <c r="K418">
        <v>5.5399999999999998E-2</v>
      </c>
      <c r="L418">
        <v>0.87329999999999997</v>
      </c>
      <c r="M418">
        <v>4.0800000000000003E-2</v>
      </c>
      <c r="N418">
        <v>0.23769999999999999</v>
      </c>
      <c r="O418">
        <v>8.9999999999999993E-3</v>
      </c>
      <c r="P418">
        <v>0.11550000000000001</v>
      </c>
      <c r="Q418" s="1">
        <v>63421.21</v>
      </c>
      <c r="R418">
        <v>0.1588</v>
      </c>
      <c r="S418">
        <v>0.18759999999999999</v>
      </c>
      <c r="T418">
        <v>0.65349999999999997</v>
      </c>
      <c r="U418">
        <v>11.86</v>
      </c>
      <c r="V418" s="1">
        <v>82094.62</v>
      </c>
      <c r="W418">
        <v>137.19999999999999</v>
      </c>
      <c r="X418" s="1">
        <v>212806.97</v>
      </c>
      <c r="Y418">
        <v>0.71260000000000001</v>
      </c>
      <c r="Z418">
        <v>0.17599999999999999</v>
      </c>
      <c r="AA418">
        <v>0.1114</v>
      </c>
      <c r="AB418">
        <v>0.28739999999999999</v>
      </c>
      <c r="AC418">
        <v>212.81</v>
      </c>
      <c r="AD418" s="1">
        <v>6875.53</v>
      </c>
      <c r="AE418">
        <v>627.48</v>
      </c>
      <c r="AF418" s="1">
        <v>191067.89</v>
      </c>
      <c r="AG418" t="s">
        <v>3</v>
      </c>
      <c r="AH418" s="1">
        <v>40745</v>
      </c>
      <c r="AI418" s="1">
        <v>70475.56</v>
      </c>
      <c r="AJ418">
        <v>47.37</v>
      </c>
      <c r="AK418">
        <v>28.86</v>
      </c>
      <c r="AL418">
        <v>34.229999999999997</v>
      </c>
      <c r="AM418">
        <v>4.7699999999999996</v>
      </c>
      <c r="AN418" s="1">
        <v>1931.47</v>
      </c>
      <c r="AO418">
        <v>0.89880000000000004</v>
      </c>
      <c r="AP418" s="1">
        <v>1405.68</v>
      </c>
      <c r="AQ418" s="1">
        <v>2044.49</v>
      </c>
      <c r="AR418" s="1">
        <v>7039.82</v>
      </c>
      <c r="AS418">
        <v>703.72</v>
      </c>
      <c r="AT418">
        <v>392.4</v>
      </c>
      <c r="AU418" s="1">
        <v>11586.11</v>
      </c>
      <c r="AV418" s="1">
        <v>4687.01</v>
      </c>
      <c r="AW418">
        <v>0.3448</v>
      </c>
      <c r="AX418" s="1">
        <v>6622.55</v>
      </c>
      <c r="AY418">
        <v>0.48709999999999998</v>
      </c>
      <c r="AZ418" s="1">
        <v>1286.82</v>
      </c>
      <c r="BA418">
        <v>9.4700000000000006E-2</v>
      </c>
      <c r="BB418">
        <v>998.27</v>
      </c>
      <c r="BC418">
        <v>7.3400000000000007E-2</v>
      </c>
      <c r="BD418" s="1">
        <v>13594.65</v>
      </c>
      <c r="BE418" s="1">
        <v>3167.61</v>
      </c>
      <c r="BF418">
        <v>0.58989999999999998</v>
      </c>
      <c r="BG418">
        <v>0.56710000000000005</v>
      </c>
      <c r="BH418">
        <v>0.23130000000000001</v>
      </c>
      <c r="BI418">
        <v>0.15329999999999999</v>
      </c>
      <c r="BJ418">
        <v>3.2399999999999998E-2</v>
      </c>
      <c r="BK418">
        <v>1.5800000000000002E-2</v>
      </c>
    </row>
    <row r="419" spans="1:63" x14ac:dyDescent="0.25">
      <c r="A419" t="s">
        <v>420</v>
      </c>
      <c r="B419">
        <v>49387</v>
      </c>
      <c r="C419">
        <v>53.62</v>
      </c>
      <c r="D419">
        <v>10.79</v>
      </c>
      <c r="E419">
        <v>578.45000000000005</v>
      </c>
      <c r="F419">
        <v>613.83000000000004</v>
      </c>
      <c r="G419">
        <v>2.5999999999999999E-3</v>
      </c>
      <c r="H419">
        <v>8.9999999999999998E-4</v>
      </c>
      <c r="I419">
        <v>4.5999999999999999E-3</v>
      </c>
      <c r="J419">
        <v>1E-4</v>
      </c>
      <c r="K419">
        <v>1.3100000000000001E-2</v>
      </c>
      <c r="L419">
        <v>0.96840000000000004</v>
      </c>
      <c r="M419">
        <v>1.0500000000000001E-2</v>
      </c>
      <c r="N419">
        <v>0.13869999999999999</v>
      </c>
      <c r="O419">
        <v>2.0999999999999999E-3</v>
      </c>
      <c r="P419">
        <v>0.1149</v>
      </c>
      <c r="Q419" s="1">
        <v>60211.199999999997</v>
      </c>
      <c r="R419">
        <v>0.15110000000000001</v>
      </c>
      <c r="S419">
        <v>0.20480000000000001</v>
      </c>
      <c r="T419">
        <v>0.64410000000000001</v>
      </c>
      <c r="U419">
        <v>5.43</v>
      </c>
      <c r="V419" s="1">
        <v>72385.19</v>
      </c>
      <c r="W419">
        <v>103.45</v>
      </c>
      <c r="X419" s="1">
        <v>175799.13</v>
      </c>
      <c r="Y419">
        <v>0.88539999999999996</v>
      </c>
      <c r="Z419">
        <v>5.91E-2</v>
      </c>
      <c r="AA419">
        <v>5.5500000000000001E-2</v>
      </c>
      <c r="AB419">
        <v>0.11459999999999999</v>
      </c>
      <c r="AC419">
        <v>175.8</v>
      </c>
      <c r="AD419" s="1">
        <v>4428.1899999999996</v>
      </c>
      <c r="AE419">
        <v>551.85</v>
      </c>
      <c r="AF419" s="1">
        <v>160497.98000000001</v>
      </c>
      <c r="AG419" t="s">
        <v>3</v>
      </c>
      <c r="AH419" s="1">
        <v>41328</v>
      </c>
      <c r="AI419" s="1">
        <v>69728.22</v>
      </c>
      <c r="AJ419">
        <v>35.979999999999997</v>
      </c>
      <c r="AK419">
        <v>24.36</v>
      </c>
      <c r="AL419">
        <v>27.23</v>
      </c>
      <c r="AM419">
        <v>5.12</v>
      </c>
      <c r="AN419" s="1">
        <v>2233.92</v>
      </c>
      <c r="AO419">
        <v>1.3019000000000001</v>
      </c>
      <c r="AP419" s="1">
        <v>1650.81</v>
      </c>
      <c r="AQ419" s="1">
        <v>2103.2600000000002</v>
      </c>
      <c r="AR419" s="1">
        <v>7672.85</v>
      </c>
      <c r="AS419">
        <v>532.96</v>
      </c>
      <c r="AT419">
        <v>462.74</v>
      </c>
      <c r="AU419" s="1">
        <v>12422.62</v>
      </c>
      <c r="AV419" s="1">
        <v>6367.34</v>
      </c>
      <c r="AW419">
        <v>0.44869999999999999</v>
      </c>
      <c r="AX419" s="1">
        <v>5236.45</v>
      </c>
      <c r="AY419">
        <v>0.36899999999999999</v>
      </c>
      <c r="AZ419" s="1">
        <v>1606.48</v>
      </c>
      <c r="BA419">
        <v>0.1132</v>
      </c>
      <c r="BB419">
        <v>981.44</v>
      </c>
      <c r="BC419">
        <v>6.9199999999999998E-2</v>
      </c>
      <c r="BD419" s="1">
        <v>14191.71</v>
      </c>
      <c r="BE419" s="1">
        <v>6256.77</v>
      </c>
      <c r="BF419">
        <v>1.4721</v>
      </c>
      <c r="BG419">
        <v>0.55520000000000003</v>
      </c>
      <c r="BH419">
        <v>0.25069999999999998</v>
      </c>
      <c r="BI419">
        <v>0.13450000000000001</v>
      </c>
      <c r="BJ419">
        <v>3.4000000000000002E-2</v>
      </c>
      <c r="BK419">
        <v>2.5600000000000001E-2</v>
      </c>
    </row>
    <row r="420" spans="1:63" x14ac:dyDescent="0.25">
      <c r="A420" t="s">
        <v>421</v>
      </c>
      <c r="B420">
        <v>44628</v>
      </c>
      <c r="C420">
        <v>13.33</v>
      </c>
      <c r="D420">
        <v>336.31</v>
      </c>
      <c r="E420" s="1">
        <v>4484.12</v>
      </c>
      <c r="F420" s="1">
        <v>3350.49</v>
      </c>
      <c r="G420">
        <v>2.8E-3</v>
      </c>
      <c r="H420">
        <v>5.9999999999999995E-4</v>
      </c>
      <c r="I420">
        <v>0.44219999999999998</v>
      </c>
      <c r="J420">
        <v>1.5E-3</v>
      </c>
      <c r="K420">
        <v>0.13150000000000001</v>
      </c>
      <c r="L420">
        <v>0.31009999999999999</v>
      </c>
      <c r="M420">
        <v>0.1113</v>
      </c>
      <c r="N420">
        <v>0.9929</v>
      </c>
      <c r="O420">
        <v>4.0899999999999999E-2</v>
      </c>
      <c r="P420">
        <v>0.1938</v>
      </c>
      <c r="Q420" s="1">
        <v>63008.93</v>
      </c>
      <c r="R420">
        <v>0.27110000000000001</v>
      </c>
      <c r="S420">
        <v>0.21110000000000001</v>
      </c>
      <c r="T420">
        <v>0.51780000000000004</v>
      </c>
      <c r="U420">
        <v>35.86</v>
      </c>
      <c r="V420" s="1">
        <v>86778.7</v>
      </c>
      <c r="W420">
        <v>123.62</v>
      </c>
      <c r="X420" s="1">
        <v>81635.8</v>
      </c>
      <c r="Y420">
        <v>0.63690000000000002</v>
      </c>
      <c r="Z420">
        <v>0.28520000000000001</v>
      </c>
      <c r="AA420">
        <v>7.7899999999999997E-2</v>
      </c>
      <c r="AB420">
        <v>0.36309999999999998</v>
      </c>
      <c r="AC420">
        <v>81.64</v>
      </c>
      <c r="AD420" s="1">
        <v>3742.86</v>
      </c>
      <c r="AE420">
        <v>442.99</v>
      </c>
      <c r="AF420" s="1">
        <v>69364.39</v>
      </c>
      <c r="AG420" t="s">
        <v>3</v>
      </c>
      <c r="AH420" s="1">
        <v>26794</v>
      </c>
      <c r="AI420" s="1">
        <v>37858.07</v>
      </c>
      <c r="AJ420">
        <v>62.38</v>
      </c>
      <c r="AK420">
        <v>42.04</v>
      </c>
      <c r="AL420">
        <v>48.37</v>
      </c>
      <c r="AM420">
        <v>4.72</v>
      </c>
      <c r="AN420">
        <v>1.78</v>
      </c>
      <c r="AO420">
        <v>1.1808000000000001</v>
      </c>
      <c r="AP420" s="1">
        <v>2196.58</v>
      </c>
      <c r="AQ420" s="1">
        <v>2873.75</v>
      </c>
      <c r="AR420" s="1">
        <v>8383.64</v>
      </c>
      <c r="AS420" s="1">
        <v>1032.3599999999999</v>
      </c>
      <c r="AT420">
        <v>593.80999999999995</v>
      </c>
      <c r="AU420" s="1">
        <v>15080.15</v>
      </c>
      <c r="AV420" s="1">
        <v>11659.1</v>
      </c>
      <c r="AW420">
        <v>0.58840000000000003</v>
      </c>
      <c r="AX420" s="1">
        <v>4496.6000000000004</v>
      </c>
      <c r="AY420">
        <v>0.22689999999999999</v>
      </c>
      <c r="AZ420" s="1">
        <v>1026.94</v>
      </c>
      <c r="BA420">
        <v>5.1799999999999999E-2</v>
      </c>
      <c r="BB420" s="1">
        <v>2632.38</v>
      </c>
      <c r="BC420">
        <v>0.1328</v>
      </c>
      <c r="BD420" s="1">
        <v>19815.02</v>
      </c>
      <c r="BE420" s="1">
        <v>6274.17</v>
      </c>
      <c r="BF420">
        <v>3.7366999999999999</v>
      </c>
      <c r="BG420">
        <v>0.55569999999999997</v>
      </c>
      <c r="BH420">
        <v>0.21790000000000001</v>
      </c>
      <c r="BI420">
        <v>0.18429999999999999</v>
      </c>
      <c r="BJ420">
        <v>2.75E-2</v>
      </c>
      <c r="BK420">
        <v>1.46E-2</v>
      </c>
    </row>
    <row r="421" spans="1:63" x14ac:dyDescent="0.25">
      <c r="A421" t="s">
        <v>422</v>
      </c>
      <c r="B421">
        <v>49510</v>
      </c>
      <c r="C421">
        <v>134</v>
      </c>
      <c r="D421">
        <v>9.2899999999999991</v>
      </c>
      <c r="E421" s="1">
        <v>1244.54</v>
      </c>
      <c r="F421" s="1">
        <v>1169.53</v>
      </c>
      <c r="G421">
        <v>1.8E-3</v>
      </c>
      <c r="H421">
        <v>2.0000000000000001E-4</v>
      </c>
      <c r="I421">
        <v>9.5999999999999992E-3</v>
      </c>
      <c r="J421">
        <v>6.9999999999999999E-4</v>
      </c>
      <c r="K421">
        <v>1.03E-2</v>
      </c>
      <c r="L421">
        <v>0.94989999999999997</v>
      </c>
      <c r="M421">
        <v>2.75E-2</v>
      </c>
      <c r="N421">
        <v>0.97370000000000001</v>
      </c>
      <c r="O421">
        <v>4.0000000000000002E-4</v>
      </c>
      <c r="P421">
        <v>0.1794</v>
      </c>
      <c r="Q421" s="1">
        <v>57917.54</v>
      </c>
      <c r="R421">
        <v>0.18909999999999999</v>
      </c>
      <c r="S421">
        <v>0.18559999999999999</v>
      </c>
      <c r="T421">
        <v>0.62529999999999997</v>
      </c>
      <c r="U421">
        <v>11.14</v>
      </c>
      <c r="V421" s="1">
        <v>81325.649999999994</v>
      </c>
      <c r="W421">
        <v>107.32</v>
      </c>
      <c r="X421" s="1">
        <v>140417.09</v>
      </c>
      <c r="Y421">
        <v>0.63009999999999999</v>
      </c>
      <c r="Z421">
        <v>9.7500000000000003E-2</v>
      </c>
      <c r="AA421">
        <v>0.27239999999999998</v>
      </c>
      <c r="AB421">
        <v>0.36990000000000001</v>
      </c>
      <c r="AC421">
        <v>140.41999999999999</v>
      </c>
      <c r="AD421" s="1">
        <v>3312.64</v>
      </c>
      <c r="AE421">
        <v>320.35000000000002</v>
      </c>
      <c r="AF421" s="1">
        <v>119265.17</v>
      </c>
      <c r="AG421" t="s">
        <v>3</v>
      </c>
      <c r="AH421" s="1">
        <v>32014</v>
      </c>
      <c r="AI421" s="1">
        <v>47678.57</v>
      </c>
      <c r="AJ421">
        <v>28.22</v>
      </c>
      <c r="AK421">
        <v>21.81</v>
      </c>
      <c r="AL421">
        <v>23.78</v>
      </c>
      <c r="AM421">
        <v>3.66</v>
      </c>
      <c r="AN421">
        <v>0</v>
      </c>
      <c r="AO421">
        <v>0.77639999999999998</v>
      </c>
      <c r="AP421" s="1">
        <v>1877.77</v>
      </c>
      <c r="AQ421" s="1">
        <v>2864.09</v>
      </c>
      <c r="AR421" s="1">
        <v>8472.48</v>
      </c>
      <c r="AS421">
        <v>690.51</v>
      </c>
      <c r="AT421">
        <v>374.28</v>
      </c>
      <c r="AU421" s="1">
        <v>14279.12</v>
      </c>
      <c r="AV421" s="1">
        <v>10786.07</v>
      </c>
      <c r="AW421">
        <v>0.62609999999999999</v>
      </c>
      <c r="AX421" s="1">
        <v>2957.24</v>
      </c>
      <c r="AY421">
        <v>0.17169999999999999</v>
      </c>
      <c r="AZ421" s="1">
        <v>1342.97</v>
      </c>
      <c r="BA421">
        <v>7.8E-2</v>
      </c>
      <c r="BB421" s="1">
        <v>2141.94</v>
      </c>
      <c r="BC421">
        <v>0.12429999999999999</v>
      </c>
      <c r="BD421" s="1">
        <v>17228.22</v>
      </c>
      <c r="BE421" s="1">
        <v>9068.61</v>
      </c>
      <c r="BF421">
        <v>3.8788</v>
      </c>
      <c r="BG421">
        <v>0.53449999999999998</v>
      </c>
      <c r="BH421">
        <v>0.25230000000000002</v>
      </c>
      <c r="BI421">
        <v>0.1447</v>
      </c>
      <c r="BJ421">
        <v>3.9E-2</v>
      </c>
      <c r="BK421">
        <v>2.9399999999999999E-2</v>
      </c>
    </row>
    <row r="422" spans="1:63" x14ac:dyDescent="0.25">
      <c r="A422" t="s">
        <v>423</v>
      </c>
      <c r="B422">
        <v>49395</v>
      </c>
      <c r="C422">
        <v>67.86</v>
      </c>
      <c r="D422">
        <v>8.33</v>
      </c>
      <c r="E422">
        <v>565.54</v>
      </c>
      <c r="F422">
        <v>595.01</v>
      </c>
      <c r="G422">
        <v>1.6000000000000001E-3</v>
      </c>
      <c r="H422">
        <v>5.9999999999999995E-4</v>
      </c>
      <c r="I422">
        <v>8.2000000000000007E-3</v>
      </c>
      <c r="J422">
        <v>2.9999999999999997E-4</v>
      </c>
      <c r="K422">
        <v>2.4400000000000002E-2</v>
      </c>
      <c r="L422">
        <v>0.94620000000000004</v>
      </c>
      <c r="M422">
        <v>1.8599999999999998E-2</v>
      </c>
      <c r="N422">
        <v>0.24</v>
      </c>
      <c r="O422">
        <v>1.4E-3</v>
      </c>
      <c r="P422">
        <v>0.1381</v>
      </c>
      <c r="Q422" s="1">
        <v>57848.72</v>
      </c>
      <c r="R422">
        <v>0.1794</v>
      </c>
      <c r="S422">
        <v>0.18140000000000001</v>
      </c>
      <c r="T422">
        <v>0.63919999999999999</v>
      </c>
      <c r="U422">
        <v>5.76</v>
      </c>
      <c r="V422" s="1">
        <v>74435.679999999993</v>
      </c>
      <c r="W422">
        <v>94.31</v>
      </c>
      <c r="X422" s="1">
        <v>217667.13</v>
      </c>
      <c r="Y422">
        <v>0.72589999999999999</v>
      </c>
      <c r="Z422">
        <v>4.58E-2</v>
      </c>
      <c r="AA422">
        <v>0.2283</v>
      </c>
      <c r="AB422">
        <v>0.27410000000000001</v>
      </c>
      <c r="AC422">
        <v>217.67</v>
      </c>
      <c r="AD422" s="1">
        <v>6456</v>
      </c>
      <c r="AE422">
        <v>586.55999999999995</v>
      </c>
      <c r="AF422" s="1">
        <v>174449.76</v>
      </c>
      <c r="AG422" t="s">
        <v>3</v>
      </c>
      <c r="AH422" s="1">
        <v>38048</v>
      </c>
      <c r="AI422" s="1">
        <v>59859.3</v>
      </c>
      <c r="AJ422">
        <v>39.200000000000003</v>
      </c>
      <c r="AK422">
        <v>24.55</v>
      </c>
      <c r="AL422">
        <v>28.68</v>
      </c>
      <c r="AM422">
        <v>4.87</v>
      </c>
      <c r="AN422" s="1">
        <v>2090.4499999999998</v>
      </c>
      <c r="AO422">
        <v>1.4093</v>
      </c>
      <c r="AP422" s="1">
        <v>1897.99</v>
      </c>
      <c r="AQ422" s="1">
        <v>2408.12</v>
      </c>
      <c r="AR422" s="1">
        <v>7809.31</v>
      </c>
      <c r="AS422">
        <v>774.68</v>
      </c>
      <c r="AT422">
        <v>481.84</v>
      </c>
      <c r="AU422" s="1">
        <v>13371.94</v>
      </c>
      <c r="AV422" s="1">
        <v>6715.95</v>
      </c>
      <c r="AW422">
        <v>0.40839999999999999</v>
      </c>
      <c r="AX422" s="1">
        <v>6615.43</v>
      </c>
      <c r="AY422">
        <v>0.40229999999999999</v>
      </c>
      <c r="AZ422" s="1">
        <v>2039.34</v>
      </c>
      <c r="BA422">
        <v>0.124</v>
      </c>
      <c r="BB422" s="1">
        <v>1072.6400000000001</v>
      </c>
      <c r="BC422">
        <v>6.5199999999999994E-2</v>
      </c>
      <c r="BD422" s="1">
        <v>16443.36</v>
      </c>
      <c r="BE422" s="1">
        <v>6407.59</v>
      </c>
      <c r="BF422">
        <v>1.696</v>
      </c>
      <c r="BG422">
        <v>0.54590000000000005</v>
      </c>
      <c r="BH422">
        <v>0.23930000000000001</v>
      </c>
      <c r="BI422">
        <v>0.14899999999999999</v>
      </c>
      <c r="BJ422">
        <v>3.3399999999999999E-2</v>
      </c>
      <c r="BK422">
        <v>3.2399999999999998E-2</v>
      </c>
    </row>
    <row r="423" spans="1:63" x14ac:dyDescent="0.25">
      <c r="A423" t="s">
        <v>424</v>
      </c>
      <c r="B423">
        <v>48579</v>
      </c>
      <c r="C423">
        <v>123.81</v>
      </c>
      <c r="D423">
        <v>7.52</v>
      </c>
      <c r="E423">
        <v>931.21</v>
      </c>
      <c r="F423">
        <v>971.64</v>
      </c>
      <c r="G423">
        <v>1.2999999999999999E-3</v>
      </c>
      <c r="H423">
        <v>1.2999999999999999E-3</v>
      </c>
      <c r="I423">
        <v>4.5999999999999999E-3</v>
      </c>
      <c r="J423">
        <v>8.0000000000000004E-4</v>
      </c>
      <c r="K423">
        <v>1.55E-2</v>
      </c>
      <c r="L423">
        <v>0.95820000000000005</v>
      </c>
      <c r="M423">
        <v>1.83E-2</v>
      </c>
      <c r="N423">
        <v>0.31269999999999998</v>
      </c>
      <c r="O423">
        <v>2.3999999999999998E-3</v>
      </c>
      <c r="P423">
        <v>0.151</v>
      </c>
      <c r="Q423" s="1">
        <v>59380.82</v>
      </c>
      <c r="R423">
        <v>0.17730000000000001</v>
      </c>
      <c r="S423">
        <v>0.19500000000000001</v>
      </c>
      <c r="T423">
        <v>0.62770000000000004</v>
      </c>
      <c r="U423">
        <v>9.67</v>
      </c>
      <c r="V423" s="1">
        <v>70940.73</v>
      </c>
      <c r="W423">
        <v>92.67</v>
      </c>
      <c r="X423" s="1">
        <v>211165.49</v>
      </c>
      <c r="Y423">
        <v>0.69579999999999997</v>
      </c>
      <c r="Z423">
        <v>0.10829999999999999</v>
      </c>
      <c r="AA423">
        <v>0.19589999999999999</v>
      </c>
      <c r="AB423">
        <v>0.30420000000000003</v>
      </c>
      <c r="AC423">
        <v>211.17</v>
      </c>
      <c r="AD423" s="1">
        <v>5968.49</v>
      </c>
      <c r="AE423">
        <v>520.05999999999995</v>
      </c>
      <c r="AF423" s="1">
        <v>175736.03</v>
      </c>
      <c r="AG423" t="s">
        <v>3</v>
      </c>
      <c r="AH423" s="1">
        <v>35568</v>
      </c>
      <c r="AI423" s="1">
        <v>58380.21</v>
      </c>
      <c r="AJ423">
        <v>35.74</v>
      </c>
      <c r="AK423">
        <v>24.75</v>
      </c>
      <c r="AL423">
        <v>26.71</v>
      </c>
      <c r="AM423">
        <v>4.5999999999999996</v>
      </c>
      <c r="AN423" s="1">
        <v>1754.46</v>
      </c>
      <c r="AO423">
        <v>1.3536999999999999</v>
      </c>
      <c r="AP423" s="1">
        <v>1618.56</v>
      </c>
      <c r="AQ423" s="1">
        <v>2337.66</v>
      </c>
      <c r="AR423" s="1">
        <v>7429.21</v>
      </c>
      <c r="AS423">
        <v>749.72</v>
      </c>
      <c r="AT423">
        <v>396.7</v>
      </c>
      <c r="AU423" s="1">
        <v>12531.85</v>
      </c>
      <c r="AV423" s="1">
        <v>7008.64</v>
      </c>
      <c r="AW423">
        <v>0.44990000000000002</v>
      </c>
      <c r="AX423" s="1">
        <v>5496.47</v>
      </c>
      <c r="AY423">
        <v>0.3528</v>
      </c>
      <c r="AZ423" s="1">
        <v>1879.69</v>
      </c>
      <c r="BA423">
        <v>0.1207</v>
      </c>
      <c r="BB423" s="1">
        <v>1193.94</v>
      </c>
      <c r="BC423">
        <v>7.6600000000000001E-2</v>
      </c>
      <c r="BD423" s="1">
        <v>15578.74</v>
      </c>
      <c r="BE423" s="1">
        <v>6691.42</v>
      </c>
      <c r="BF423">
        <v>1.9117</v>
      </c>
      <c r="BG423">
        <v>0.54830000000000001</v>
      </c>
      <c r="BH423">
        <v>0.24279999999999999</v>
      </c>
      <c r="BI423">
        <v>0.1424</v>
      </c>
      <c r="BJ423">
        <v>3.5900000000000001E-2</v>
      </c>
      <c r="BK423">
        <v>3.0599999999999999E-2</v>
      </c>
    </row>
    <row r="424" spans="1:63" x14ac:dyDescent="0.25">
      <c r="A424" t="s">
        <v>425</v>
      </c>
      <c r="B424">
        <v>44636</v>
      </c>
      <c r="C424">
        <v>31.24</v>
      </c>
      <c r="D424">
        <v>242.6</v>
      </c>
      <c r="E424" s="1">
        <v>7578.27</v>
      </c>
      <c r="F424" s="1">
        <v>6991.3</v>
      </c>
      <c r="G424">
        <v>3.2199999999999999E-2</v>
      </c>
      <c r="H424">
        <v>1.1999999999999999E-3</v>
      </c>
      <c r="I424">
        <v>0.13519999999999999</v>
      </c>
      <c r="J424">
        <v>1.2999999999999999E-3</v>
      </c>
      <c r="K424">
        <v>9.9000000000000005E-2</v>
      </c>
      <c r="L424">
        <v>0.65669999999999995</v>
      </c>
      <c r="M424">
        <v>7.4300000000000005E-2</v>
      </c>
      <c r="N424">
        <v>0.48359999999999997</v>
      </c>
      <c r="O424">
        <v>5.7099999999999998E-2</v>
      </c>
      <c r="P424">
        <v>0.1666</v>
      </c>
      <c r="Q424" s="1">
        <v>70056.84</v>
      </c>
      <c r="R424">
        <v>0.1736</v>
      </c>
      <c r="S424">
        <v>0.21429999999999999</v>
      </c>
      <c r="T424">
        <v>0.61209999999999998</v>
      </c>
      <c r="U424">
        <v>43.57</v>
      </c>
      <c r="V424" s="1">
        <v>95869.97</v>
      </c>
      <c r="W424">
        <v>170.92</v>
      </c>
      <c r="X424" s="1">
        <v>171548.01</v>
      </c>
      <c r="Y424">
        <v>0.71919999999999995</v>
      </c>
      <c r="Z424">
        <v>0.23669999999999999</v>
      </c>
      <c r="AA424">
        <v>4.41E-2</v>
      </c>
      <c r="AB424">
        <v>0.28079999999999999</v>
      </c>
      <c r="AC424">
        <v>171.55</v>
      </c>
      <c r="AD424" s="1">
        <v>6907.81</v>
      </c>
      <c r="AE424">
        <v>735.55</v>
      </c>
      <c r="AF424" s="1">
        <v>156479.22</v>
      </c>
      <c r="AG424" t="s">
        <v>3</v>
      </c>
      <c r="AH424" s="1">
        <v>36367</v>
      </c>
      <c r="AI424" s="1">
        <v>56136.82</v>
      </c>
      <c r="AJ424">
        <v>64.59</v>
      </c>
      <c r="AK424">
        <v>37.21</v>
      </c>
      <c r="AL424">
        <v>44.2</v>
      </c>
      <c r="AM424">
        <v>4.83</v>
      </c>
      <c r="AN424" s="1">
        <v>1099.51</v>
      </c>
      <c r="AO424">
        <v>0.96099999999999997</v>
      </c>
      <c r="AP424" s="1">
        <v>1493.31</v>
      </c>
      <c r="AQ424" s="1">
        <v>1975.11</v>
      </c>
      <c r="AR424" s="1">
        <v>7763.91</v>
      </c>
      <c r="AS424">
        <v>881.96</v>
      </c>
      <c r="AT424">
        <v>387.24</v>
      </c>
      <c r="AU424" s="1">
        <v>12501.53</v>
      </c>
      <c r="AV424" s="1">
        <v>5758.3</v>
      </c>
      <c r="AW424">
        <v>0.39450000000000002</v>
      </c>
      <c r="AX424" s="1">
        <v>6624.03</v>
      </c>
      <c r="AY424">
        <v>0.45390000000000003</v>
      </c>
      <c r="AZ424">
        <v>862.29</v>
      </c>
      <c r="BA424">
        <v>5.91E-2</v>
      </c>
      <c r="BB424" s="1">
        <v>1350.1</v>
      </c>
      <c r="BC424">
        <v>9.2499999999999999E-2</v>
      </c>
      <c r="BD424" s="1">
        <v>14594.73</v>
      </c>
      <c r="BE424" s="1">
        <v>3812.51</v>
      </c>
      <c r="BF424">
        <v>0.87939999999999996</v>
      </c>
      <c r="BG424">
        <v>0.59340000000000004</v>
      </c>
      <c r="BH424">
        <v>0.23250000000000001</v>
      </c>
      <c r="BI424">
        <v>0.1305</v>
      </c>
      <c r="BJ424">
        <v>2.9499999999999998E-2</v>
      </c>
      <c r="BK424">
        <v>1.41E-2</v>
      </c>
    </row>
    <row r="425" spans="1:63" x14ac:dyDescent="0.25">
      <c r="A425" t="s">
        <v>426</v>
      </c>
      <c r="B425">
        <v>47597</v>
      </c>
      <c r="C425">
        <v>93.71</v>
      </c>
      <c r="D425">
        <v>8.34</v>
      </c>
      <c r="E425">
        <v>781.35</v>
      </c>
      <c r="F425">
        <v>786.25</v>
      </c>
      <c r="G425">
        <v>4.1999999999999997E-3</v>
      </c>
      <c r="H425">
        <v>4.0000000000000002E-4</v>
      </c>
      <c r="I425">
        <v>7.9000000000000008E-3</v>
      </c>
      <c r="J425">
        <v>1.2999999999999999E-3</v>
      </c>
      <c r="K425">
        <v>6.54E-2</v>
      </c>
      <c r="L425">
        <v>0.89580000000000004</v>
      </c>
      <c r="M425">
        <v>2.5100000000000001E-2</v>
      </c>
      <c r="N425">
        <v>0.28070000000000001</v>
      </c>
      <c r="O425">
        <v>3.2000000000000002E-3</v>
      </c>
      <c r="P425">
        <v>0.1459</v>
      </c>
      <c r="Q425" s="1">
        <v>60844.71</v>
      </c>
      <c r="R425">
        <v>0.17050000000000001</v>
      </c>
      <c r="S425">
        <v>0.19020000000000001</v>
      </c>
      <c r="T425">
        <v>0.63929999999999998</v>
      </c>
      <c r="U425">
        <v>8.76</v>
      </c>
      <c r="V425" s="1">
        <v>68313.45</v>
      </c>
      <c r="W425">
        <v>86.08</v>
      </c>
      <c r="X425" s="1">
        <v>231741.51</v>
      </c>
      <c r="Y425">
        <v>0.65339999999999998</v>
      </c>
      <c r="Z425">
        <v>6.1100000000000002E-2</v>
      </c>
      <c r="AA425">
        <v>0.28549999999999998</v>
      </c>
      <c r="AB425">
        <v>0.34660000000000002</v>
      </c>
      <c r="AC425">
        <v>231.74</v>
      </c>
      <c r="AD425" s="1">
        <v>6874.53</v>
      </c>
      <c r="AE425">
        <v>529.13</v>
      </c>
      <c r="AF425" s="1">
        <v>185533.85</v>
      </c>
      <c r="AG425" t="s">
        <v>3</v>
      </c>
      <c r="AH425" s="1">
        <v>37076</v>
      </c>
      <c r="AI425" s="1">
        <v>58920.86</v>
      </c>
      <c r="AJ425">
        <v>40.04</v>
      </c>
      <c r="AK425">
        <v>25</v>
      </c>
      <c r="AL425">
        <v>30</v>
      </c>
      <c r="AM425">
        <v>4.1399999999999997</v>
      </c>
      <c r="AN425" s="1">
        <v>1953.4</v>
      </c>
      <c r="AO425">
        <v>1.5418000000000001</v>
      </c>
      <c r="AP425" s="1">
        <v>1886.4</v>
      </c>
      <c r="AQ425" s="1">
        <v>2357.08</v>
      </c>
      <c r="AR425" s="1">
        <v>7815.93</v>
      </c>
      <c r="AS425">
        <v>759.12</v>
      </c>
      <c r="AT425">
        <v>362.14</v>
      </c>
      <c r="AU425" s="1">
        <v>13180.66</v>
      </c>
      <c r="AV425" s="1">
        <v>6594.77</v>
      </c>
      <c r="AW425">
        <v>0.40260000000000001</v>
      </c>
      <c r="AX425" s="1">
        <v>6890.9</v>
      </c>
      <c r="AY425">
        <v>0.42059999999999997</v>
      </c>
      <c r="AZ425" s="1">
        <v>1743.63</v>
      </c>
      <c r="BA425">
        <v>0.10639999999999999</v>
      </c>
      <c r="BB425" s="1">
        <v>1152.79</v>
      </c>
      <c r="BC425">
        <v>7.0400000000000004E-2</v>
      </c>
      <c r="BD425" s="1">
        <v>16382.09</v>
      </c>
      <c r="BE425" s="1">
        <v>5536.49</v>
      </c>
      <c r="BF425">
        <v>1.5790999999999999</v>
      </c>
      <c r="BG425">
        <v>0.54339999999999999</v>
      </c>
      <c r="BH425">
        <v>0.2298</v>
      </c>
      <c r="BI425">
        <v>0.16259999999999999</v>
      </c>
      <c r="BJ425">
        <v>3.61E-2</v>
      </c>
      <c r="BK425">
        <v>2.8000000000000001E-2</v>
      </c>
    </row>
    <row r="426" spans="1:63" x14ac:dyDescent="0.25">
      <c r="A426" t="s">
        <v>427</v>
      </c>
      <c r="B426">
        <v>45575</v>
      </c>
      <c r="C426">
        <v>143.9</v>
      </c>
      <c r="D426">
        <v>11</v>
      </c>
      <c r="E426" s="1">
        <v>1582.76</v>
      </c>
      <c r="F426" s="1">
        <v>1498.18</v>
      </c>
      <c r="G426">
        <v>2.5999999999999999E-3</v>
      </c>
      <c r="H426">
        <v>5.9999999999999995E-4</v>
      </c>
      <c r="I426">
        <v>9.5999999999999992E-3</v>
      </c>
      <c r="J426">
        <v>1E-3</v>
      </c>
      <c r="K426">
        <v>3.8300000000000001E-2</v>
      </c>
      <c r="L426">
        <v>0.90649999999999997</v>
      </c>
      <c r="M426">
        <v>4.1599999999999998E-2</v>
      </c>
      <c r="N426">
        <v>0.44940000000000002</v>
      </c>
      <c r="O426">
        <v>6.7999999999999996E-3</v>
      </c>
      <c r="P426">
        <v>0.15859999999999999</v>
      </c>
      <c r="Q426" s="1">
        <v>58727.78</v>
      </c>
      <c r="R426">
        <v>0.1578</v>
      </c>
      <c r="S426">
        <v>0.2089</v>
      </c>
      <c r="T426">
        <v>0.63319999999999999</v>
      </c>
      <c r="U426">
        <v>12.05</v>
      </c>
      <c r="V426" s="1">
        <v>78482.080000000002</v>
      </c>
      <c r="W426">
        <v>126.7</v>
      </c>
      <c r="X426" s="1">
        <v>199465.73</v>
      </c>
      <c r="Y426">
        <v>0.67769999999999997</v>
      </c>
      <c r="Z426">
        <v>0.15010000000000001</v>
      </c>
      <c r="AA426">
        <v>0.17219999999999999</v>
      </c>
      <c r="AB426">
        <v>0.32229999999999998</v>
      </c>
      <c r="AC426">
        <v>199.47</v>
      </c>
      <c r="AD426" s="1">
        <v>5588.64</v>
      </c>
      <c r="AE426">
        <v>505.91</v>
      </c>
      <c r="AF426" s="1">
        <v>173292.52</v>
      </c>
      <c r="AG426" t="s">
        <v>3</v>
      </c>
      <c r="AH426" s="1">
        <v>33933</v>
      </c>
      <c r="AI426" s="1">
        <v>51956.36</v>
      </c>
      <c r="AJ426">
        <v>39.22</v>
      </c>
      <c r="AK426">
        <v>24.43</v>
      </c>
      <c r="AL426">
        <v>28.4</v>
      </c>
      <c r="AM426">
        <v>4.17</v>
      </c>
      <c r="AN426" s="1">
        <v>1467.83</v>
      </c>
      <c r="AO426">
        <v>1.2418</v>
      </c>
      <c r="AP426" s="1">
        <v>1617.83</v>
      </c>
      <c r="AQ426" s="1">
        <v>2385.94</v>
      </c>
      <c r="AR426" s="1">
        <v>7344.73</v>
      </c>
      <c r="AS426">
        <v>749.96</v>
      </c>
      <c r="AT426">
        <v>356.76</v>
      </c>
      <c r="AU426" s="1">
        <v>12455.22</v>
      </c>
      <c r="AV426" s="1">
        <v>6989.8</v>
      </c>
      <c r="AW426">
        <v>0.4556</v>
      </c>
      <c r="AX426" s="1">
        <v>5468.66</v>
      </c>
      <c r="AY426">
        <v>0.35639999999999999</v>
      </c>
      <c r="AZ426" s="1">
        <v>1391.63</v>
      </c>
      <c r="BA426">
        <v>9.0700000000000003E-2</v>
      </c>
      <c r="BB426" s="1">
        <v>1492.73</v>
      </c>
      <c r="BC426">
        <v>9.7299999999999998E-2</v>
      </c>
      <c r="BD426" s="1">
        <v>15342.81</v>
      </c>
      <c r="BE426" s="1">
        <v>5651.18</v>
      </c>
      <c r="BF426">
        <v>1.7767999999999999</v>
      </c>
      <c r="BG426">
        <v>0.54690000000000005</v>
      </c>
      <c r="BH426">
        <v>0.24640000000000001</v>
      </c>
      <c r="BI426">
        <v>0.14499999999999999</v>
      </c>
      <c r="BJ426">
        <v>4.48E-2</v>
      </c>
      <c r="BK426">
        <v>1.6899999999999998E-2</v>
      </c>
    </row>
    <row r="427" spans="1:63" x14ac:dyDescent="0.25">
      <c r="A427" t="s">
        <v>428</v>
      </c>
      <c r="B427">
        <v>46813</v>
      </c>
      <c r="C427">
        <v>37.380000000000003</v>
      </c>
      <c r="D427">
        <v>51.44</v>
      </c>
      <c r="E427" s="1">
        <v>1922.89</v>
      </c>
      <c r="F427" s="1">
        <v>1848.72</v>
      </c>
      <c r="G427">
        <v>1.2E-2</v>
      </c>
      <c r="H427">
        <v>8.0000000000000004E-4</v>
      </c>
      <c r="I427">
        <v>4.82E-2</v>
      </c>
      <c r="J427">
        <v>1.1000000000000001E-3</v>
      </c>
      <c r="K427">
        <v>7.2499999999999995E-2</v>
      </c>
      <c r="L427">
        <v>0.80959999999999999</v>
      </c>
      <c r="M427">
        <v>5.5800000000000002E-2</v>
      </c>
      <c r="N427">
        <v>0.33019999999999999</v>
      </c>
      <c r="O427">
        <v>1.72E-2</v>
      </c>
      <c r="P427">
        <v>0.13389999999999999</v>
      </c>
      <c r="Q427" s="1">
        <v>65356.46</v>
      </c>
      <c r="R427">
        <v>0.15229999999999999</v>
      </c>
      <c r="S427">
        <v>0.1734</v>
      </c>
      <c r="T427">
        <v>0.67420000000000002</v>
      </c>
      <c r="U427">
        <v>13.95</v>
      </c>
      <c r="V427" s="1">
        <v>81645.17</v>
      </c>
      <c r="W427">
        <v>133.72999999999999</v>
      </c>
      <c r="X427" s="1">
        <v>215704.46</v>
      </c>
      <c r="Y427">
        <v>0.70420000000000005</v>
      </c>
      <c r="Z427">
        <v>0.23119999999999999</v>
      </c>
      <c r="AA427">
        <v>6.4699999999999994E-2</v>
      </c>
      <c r="AB427">
        <v>0.29580000000000001</v>
      </c>
      <c r="AC427">
        <v>215.7</v>
      </c>
      <c r="AD427" s="1">
        <v>7964.6</v>
      </c>
      <c r="AE427">
        <v>723.53</v>
      </c>
      <c r="AF427" s="1">
        <v>200725.68</v>
      </c>
      <c r="AG427" t="s">
        <v>3</v>
      </c>
      <c r="AH427" s="1">
        <v>38017</v>
      </c>
      <c r="AI427" s="1">
        <v>67202.98</v>
      </c>
      <c r="AJ427">
        <v>55.52</v>
      </c>
      <c r="AK427">
        <v>33.14</v>
      </c>
      <c r="AL427">
        <v>40.93</v>
      </c>
      <c r="AM427">
        <v>4.91</v>
      </c>
      <c r="AN427" s="1">
        <v>3003.14</v>
      </c>
      <c r="AO427">
        <v>0.92379999999999995</v>
      </c>
      <c r="AP427" s="1">
        <v>1576.68</v>
      </c>
      <c r="AQ427" s="1">
        <v>2089.5500000000002</v>
      </c>
      <c r="AR427" s="1">
        <v>7380.69</v>
      </c>
      <c r="AS427">
        <v>770.29</v>
      </c>
      <c r="AT427">
        <v>387.5</v>
      </c>
      <c r="AU427" s="1">
        <v>12204.72</v>
      </c>
      <c r="AV427" s="1">
        <v>4586.53</v>
      </c>
      <c r="AW427">
        <v>0.31940000000000002</v>
      </c>
      <c r="AX427" s="1">
        <v>7314.91</v>
      </c>
      <c r="AY427">
        <v>0.50949999999999995</v>
      </c>
      <c r="AZ427" s="1">
        <v>1205.07</v>
      </c>
      <c r="BA427">
        <v>8.3900000000000002E-2</v>
      </c>
      <c r="BB427" s="1">
        <v>1251.21</v>
      </c>
      <c r="BC427">
        <v>8.7099999999999997E-2</v>
      </c>
      <c r="BD427" s="1">
        <v>14357.72</v>
      </c>
      <c r="BE427" s="1">
        <v>2918.7</v>
      </c>
      <c r="BF427">
        <v>0.52969999999999995</v>
      </c>
      <c r="BG427">
        <v>0.56879999999999997</v>
      </c>
      <c r="BH427">
        <v>0.23139999999999999</v>
      </c>
      <c r="BI427">
        <v>0.15240000000000001</v>
      </c>
      <c r="BJ427">
        <v>2.9100000000000001E-2</v>
      </c>
      <c r="BK427">
        <v>1.83E-2</v>
      </c>
    </row>
    <row r="428" spans="1:63" x14ac:dyDescent="0.25">
      <c r="A428" t="s">
        <v>429</v>
      </c>
      <c r="B428">
        <v>45781</v>
      </c>
      <c r="C428">
        <v>67.239999999999995</v>
      </c>
      <c r="D428">
        <v>17.399999999999999</v>
      </c>
      <c r="E428" s="1">
        <v>1170.04</v>
      </c>
      <c r="F428" s="1">
        <v>1093.79</v>
      </c>
      <c r="G428">
        <v>1.8E-3</v>
      </c>
      <c r="H428">
        <v>8.0000000000000004E-4</v>
      </c>
      <c r="I428">
        <v>3.95E-2</v>
      </c>
      <c r="J428">
        <v>1.1000000000000001E-3</v>
      </c>
      <c r="K428">
        <v>5.0099999999999999E-2</v>
      </c>
      <c r="L428">
        <v>0.83599999999999997</v>
      </c>
      <c r="M428">
        <v>7.0699999999999999E-2</v>
      </c>
      <c r="N428">
        <v>0.82069999999999999</v>
      </c>
      <c r="O428">
        <v>8.9999999999999993E-3</v>
      </c>
      <c r="P428">
        <v>0.18049999999999999</v>
      </c>
      <c r="Q428" s="1">
        <v>57489.29</v>
      </c>
      <c r="R428">
        <v>0.1966</v>
      </c>
      <c r="S428">
        <v>0.2077</v>
      </c>
      <c r="T428">
        <v>0.59570000000000001</v>
      </c>
      <c r="U428">
        <v>10.71</v>
      </c>
      <c r="V428" s="1">
        <v>78876.67</v>
      </c>
      <c r="W428">
        <v>105.34</v>
      </c>
      <c r="X428" s="1">
        <v>142074.76</v>
      </c>
      <c r="Y428">
        <v>0.62060000000000004</v>
      </c>
      <c r="Z428">
        <v>0.1598</v>
      </c>
      <c r="AA428">
        <v>0.21959999999999999</v>
      </c>
      <c r="AB428">
        <v>0.37940000000000002</v>
      </c>
      <c r="AC428">
        <v>142.07</v>
      </c>
      <c r="AD428" s="1">
        <v>4062.38</v>
      </c>
      <c r="AE428">
        <v>377.3</v>
      </c>
      <c r="AF428" s="1">
        <v>116535.34</v>
      </c>
      <c r="AG428" t="s">
        <v>3</v>
      </c>
      <c r="AH428" s="1">
        <v>30433</v>
      </c>
      <c r="AI428" s="1">
        <v>45126.74</v>
      </c>
      <c r="AJ428">
        <v>39.92</v>
      </c>
      <c r="AK428">
        <v>25.3</v>
      </c>
      <c r="AL428">
        <v>30</v>
      </c>
      <c r="AM428">
        <v>4.45</v>
      </c>
      <c r="AN428">
        <v>840.3</v>
      </c>
      <c r="AO428">
        <v>0.99009999999999998</v>
      </c>
      <c r="AP428" s="1">
        <v>1925.89</v>
      </c>
      <c r="AQ428" s="1">
        <v>2522.42</v>
      </c>
      <c r="AR428" s="1">
        <v>8078.46</v>
      </c>
      <c r="AS428">
        <v>742.09</v>
      </c>
      <c r="AT428">
        <v>415.85</v>
      </c>
      <c r="AU428" s="1">
        <v>13684.71</v>
      </c>
      <c r="AV428" s="1">
        <v>9719.01</v>
      </c>
      <c r="AW428">
        <v>0.56930000000000003</v>
      </c>
      <c r="AX428" s="1">
        <v>3888.25</v>
      </c>
      <c r="AY428">
        <v>0.22770000000000001</v>
      </c>
      <c r="AZ428" s="1">
        <v>1474.08</v>
      </c>
      <c r="BA428">
        <v>8.6300000000000002E-2</v>
      </c>
      <c r="BB428" s="1">
        <v>1991.55</v>
      </c>
      <c r="BC428">
        <v>0.1166</v>
      </c>
      <c r="BD428" s="1">
        <v>17072.89</v>
      </c>
      <c r="BE428" s="1">
        <v>7828.57</v>
      </c>
      <c r="BF428">
        <v>3.2332000000000001</v>
      </c>
      <c r="BG428">
        <v>0.54600000000000004</v>
      </c>
      <c r="BH428">
        <v>0.25009999999999999</v>
      </c>
      <c r="BI428">
        <v>0.1492</v>
      </c>
      <c r="BJ428">
        <v>3.4500000000000003E-2</v>
      </c>
      <c r="BK428">
        <v>2.0299999999999999E-2</v>
      </c>
    </row>
    <row r="429" spans="1:63" x14ac:dyDescent="0.25">
      <c r="A429" t="s">
        <v>430</v>
      </c>
      <c r="B429">
        <v>47902</v>
      </c>
      <c r="C429">
        <v>36.619999999999997</v>
      </c>
      <c r="D429">
        <v>51.48</v>
      </c>
      <c r="E429" s="1">
        <v>1885.11</v>
      </c>
      <c r="F429" s="1">
        <v>1818.33</v>
      </c>
      <c r="G429">
        <v>1.0999999999999999E-2</v>
      </c>
      <c r="H429">
        <v>8.9999999999999998E-4</v>
      </c>
      <c r="I429">
        <v>3.9100000000000003E-2</v>
      </c>
      <c r="J429">
        <v>1.1999999999999999E-3</v>
      </c>
      <c r="K429">
        <v>6.1499999999999999E-2</v>
      </c>
      <c r="L429">
        <v>0.83489999999999998</v>
      </c>
      <c r="M429">
        <v>5.1400000000000001E-2</v>
      </c>
      <c r="N429">
        <v>0.312</v>
      </c>
      <c r="O429">
        <v>1.46E-2</v>
      </c>
      <c r="P429">
        <v>0.13420000000000001</v>
      </c>
      <c r="Q429" s="1">
        <v>64679.03</v>
      </c>
      <c r="R429">
        <v>0.1484</v>
      </c>
      <c r="S429">
        <v>0.17230000000000001</v>
      </c>
      <c r="T429">
        <v>0.67930000000000001</v>
      </c>
      <c r="U429">
        <v>13.52</v>
      </c>
      <c r="V429" s="1">
        <v>83183.02</v>
      </c>
      <c r="W429">
        <v>134.84</v>
      </c>
      <c r="X429" s="1">
        <v>205030.1</v>
      </c>
      <c r="Y429">
        <v>0.70030000000000003</v>
      </c>
      <c r="Z429">
        <v>0.2303</v>
      </c>
      <c r="AA429">
        <v>6.9400000000000003E-2</v>
      </c>
      <c r="AB429">
        <v>0.29970000000000002</v>
      </c>
      <c r="AC429">
        <v>205.03</v>
      </c>
      <c r="AD429" s="1">
        <v>7493.63</v>
      </c>
      <c r="AE429">
        <v>674.65</v>
      </c>
      <c r="AF429" s="1">
        <v>189109.78</v>
      </c>
      <c r="AG429" t="s">
        <v>3</v>
      </c>
      <c r="AH429" s="1">
        <v>38436</v>
      </c>
      <c r="AI429" s="1">
        <v>66498.66</v>
      </c>
      <c r="AJ429">
        <v>55.52</v>
      </c>
      <c r="AK429">
        <v>32.31</v>
      </c>
      <c r="AL429">
        <v>40.130000000000003</v>
      </c>
      <c r="AM429">
        <v>4.99</v>
      </c>
      <c r="AN429" s="1">
        <v>1992.05</v>
      </c>
      <c r="AO429">
        <v>0.90539999999999998</v>
      </c>
      <c r="AP429" s="1">
        <v>1592.94</v>
      </c>
      <c r="AQ429" s="1">
        <v>2003.19</v>
      </c>
      <c r="AR429" s="1">
        <v>7142.3</v>
      </c>
      <c r="AS429">
        <v>743.42</v>
      </c>
      <c r="AT429">
        <v>381.62</v>
      </c>
      <c r="AU429" s="1">
        <v>11863.46</v>
      </c>
      <c r="AV429" s="1">
        <v>4594.82</v>
      </c>
      <c r="AW429">
        <v>0.32790000000000002</v>
      </c>
      <c r="AX429" s="1">
        <v>6981.9</v>
      </c>
      <c r="AY429">
        <v>0.49819999999999998</v>
      </c>
      <c r="AZ429" s="1">
        <v>1213.28</v>
      </c>
      <c r="BA429">
        <v>8.6599999999999996E-2</v>
      </c>
      <c r="BB429" s="1">
        <v>1224.6600000000001</v>
      </c>
      <c r="BC429">
        <v>8.7400000000000005E-2</v>
      </c>
      <c r="BD429" s="1">
        <v>14014.66</v>
      </c>
      <c r="BE429" s="1">
        <v>3053.87</v>
      </c>
      <c r="BF429">
        <v>0.56699999999999995</v>
      </c>
      <c r="BG429">
        <v>0.56679999999999997</v>
      </c>
      <c r="BH429">
        <v>0.23400000000000001</v>
      </c>
      <c r="BI429">
        <v>0.1522</v>
      </c>
      <c r="BJ429">
        <v>2.8500000000000001E-2</v>
      </c>
      <c r="BK429">
        <v>1.8499999999999999E-2</v>
      </c>
    </row>
    <row r="430" spans="1:63" x14ac:dyDescent="0.25">
      <c r="A430" t="s">
        <v>431</v>
      </c>
      <c r="B430">
        <v>49924</v>
      </c>
      <c r="C430">
        <v>31.38</v>
      </c>
      <c r="D430">
        <v>123.79</v>
      </c>
      <c r="E430" s="1">
        <v>3884.7</v>
      </c>
      <c r="F430" s="1">
        <v>3660.7</v>
      </c>
      <c r="G430">
        <v>1.5100000000000001E-2</v>
      </c>
      <c r="H430">
        <v>8.9999999999999998E-4</v>
      </c>
      <c r="I430">
        <v>4.7300000000000002E-2</v>
      </c>
      <c r="J430">
        <v>1.1999999999999999E-3</v>
      </c>
      <c r="K430">
        <v>5.2600000000000001E-2</v>
      </c>
      <c r="L430">
        <v>0.82189999999999996</v>
      </c>
      <c r="M430">
        <v>6.0999999999999999E-2</v>
      </c>
      <c r="N430">
        <v>0.3871</v>
      </c>
      <c r="O430">
        <v>1.5299999999999999E-2</v>
      </c>
      <c r="P430">
        <v>0.155</v>
      </c>
      <c r="Q430" s="1">
        <v>66953.42</v>
      </c>
      <c r="R430">
        <v>0.153</v>
      </c>
      <c r="S430">
        <v>0.1804</v>
      </c>
      <c r="T430">
        <v>0.66659999999999997</v>
      </c>
      <c r="U430">
        <v>23.86</v>
      </c>
      <c r="V430" s="1">
        <v>94507.63</v>
      </c>
      <c r="W430">
        <v>159.09</v>
      </c>
      <c r="X430" s="1">
        <v>175913.16</v>
      </c>
      <c r="Y430">
        <v>0.71350000000000002</v>
      </c>
      <c r="Z430">
        <v>0.23730000000000001</v>
      </c>
      <c r="AA430">
        <v>4.9200000000000001E-2</v>
      </c>
      <c r="AB430">
        <v>0.28649999999999998</v>
      </c>
      <c r="AC430">
        <v>175.91</v>
      </c>
      <c r="AD430" s="1">
        <v>6178.22</v>
      </c>
      <c r="AE430">
        <v>638.29999999999995</v>
      </c>
      <c r="AF430" s="1">
        <v>154059.28</v>
      </c>
      <c r="AG430" t="s">
        <v>3</v>
      </c>
      <c r="AH430" s="1">
        <v>35259</v>
      </c>
      <c r="AI430" s="1">
        <v>57848.17</v>
      </c>
      <c r="AJ430">
        <v>58.69</v>
      </c>
      <c r="AK430">
        <v>32.07</v>
      </c>
      <c r="AL430">
        <v>38.94</v>
      </c>
      <c r="AM430">
        <v>4.43</v>
      </c>
      <c r="AN430" s="1">
        <v>1890.12</v>
      </c>
      <c r="AO430">
        <v>0.94499999999999995</v>
      </c>
      <c r="AP430" s="1">
        <v>1535.16</v>
      </c>
      <c r="AQ430" s="1">
        <v>1908.65</v>
      </c>
      <c r="AR430" s="1">
        <v>7278.79</v>
      </c>
      <c r="AS430">
        <v>787.64</v>
      </c>
      <c r="AT430">
        <v>362.56</v>
      </c>
      <c r="AU430" s="1">
        <v>11872.79</v>
      </c>
      <c r="AV430" s="1">
        <v>5424.86</v>
      </c>
      <c r="AW430">
        <v>0.39269999999999999</v>
      </c>
      <c r="AX430" s="1">
        <v>6015.02</v>
      </c>
      <c r="AY430">
        <v>0.43540000000000001</v>
      </c>
      <c r="AZ430" s="1">
        <v>1115.6500000000001</v>
      </c>
      <c r="BA430">
        <v>8.0799999999999997E-2</v>
      </c>
      <c r="BB430" s="1">
        <v>1258.1400000000001</v>
      </c>
      <c r="BC430">
        <v>9.11E-2</v>
      </c>
      <c r="BD430" s="1">
        <v>13813.68</v>
      </c>
      <c r="BE430" s="1">
        <v>3809.16</v>
      </c>
      <c r="BF430">
        <v>0.85829999999999995</v>
      </c>
      <c r="BG430">
        <v>0.5726</v>
      </c>
      <c r="BH430">
        <v>0.23899999999999999</v>
      </c>
      <c r="BI430">
        <v>0.14449999999999999</v>
      </c>
      <c r="BJ430">
        <v>2.9700000000000001E-2</v>
      </c>
      <c r="BK430">
        <v>1.43E-2</v>
      </c>
    </row>
    <row r="431" spans="1:63" x14ac:dyDescent="0.25">
      <c r="A431" t="s">
        <v>432</v>
      </c>
      <c r="B431">
        <v>45583</v>
      </c>
      <c r="C431">
        <v>25.81</v>
      </c>
      <c r="D431">
        <v>203.94</v>
      </c>
      <c r="E431" s="1">
        <v>5263.47</v>
      </c>
      <c r="F431" s="1">
        <v>5110.78</v>
      </c>
      <c r="G431">
        <v>5.9499999999999997E-2</v>
      </c>
      <c r="H431">
        <v>8.9999999999999998E-4</v>
      </c>
      <c r="I431">
        <v>7.6499999999999999E-2</v>
      </c>
      <c r="J431">
        <v>1.1999999999999999E-3</v>
      </c>
      <c r="K431">
        <v>4.9599999999999998E-2</v>
      </c>
      <c r="L431">
        <v>0.75960000000000005</v>
      </c>
      <c r="M431">
        <v>5.28E-2</v>
      </c>
      <c r="N431">
        <v>0.1492</v>
      </c>
      <c r="O431">
        <v>2.7199999999999998E-2</v>
      </c>
      <c r="P431">
        <v>0.12529999999999999</v>
      </c>
      <c r="Q431" s="1">
        <v>76723.5</v>
      </c>
      <c r="R431">
        <v>0.14399999999999999</v>
      </c>
      <c r="S431">
        <v>0.185</v>
      </c>
      <c r="T431">
        <v>0.67100000000000004</v>
      </c>
      <c r="U431">
        <v>30.19</v>
      </c>
      <c r="V431" s="1">
        <v>101970.05</v>
      </c>
      <c r="W431">
        <v>172.39</v>
      </c>
      <c r="X431" s="1">
        <v>257958.14</v>
      </c>
      <c r="Y431">
        <v>0.77539999999999998</v>
      </c>
      <c r="Z431">
        <v>0.19059999999999999</v>
      </c>
      <c r="AA431">
        <v>3.39E-2</v>
      </c>
      <c r="AB431">
        <v>0.22459999999999999</v>
      </c>
      <c r="AC431">
        <v>257.95999999999998</v>
      </c>
      <c r="AD431" s="1">
        <v>10893.76</v>
      </c>
      <c r="AE431" s="1">
        <v>1012.25</v>
      </c>
      <c r="AF431" s="1">
        <v>252353.53</v>
      </c>
      <c r="AG431" t="s">
        <v>3</v>
      </c>
      <c r="AH431" s="1">
        <v>52569</v>
      </c>
      <c r="AI431" s="1">
        <v>102918.46</v>
      </c>
      <c r="AJ431">
        <v>72.87</v>
      </c>
      <c r="AK431">
        <v>39.130000000000003</v>
      </c>
      <c r="AL431">
        <v>45.86</v>
      </c>
      <c r="AM431">
        <v>5.01</v>
      </c>
      <c r="AN431" s="1">
        <v>1398.1</v>
      </c>
      <c r="AO431">
        <v>0.71240000000000003</v>
      </c>
      <c r="AP431" s="1">
        <v>1600.85</v>
      </c>
      <c r="AQ431" s="1">
        <v>2046.56</v>
      </c>
      <c r="AR431" s="1">
        <v>8192.99</v>
      </c>
      <c r="AS431">
        <v>962.09</v>
      </c>
      <c r="AT431">
        <v>382.26</v>
      </c>
      <c r="AU431" s="1">
        <v>13184.75</v>
      </c>
      <c r="AV431" s="1">
        <v>3036.77</v>
      </c>
      <c r="AW431">
        <v>0.20880000000000001</v>
      </c>
      <c r="AX431" s="1">
        <v>9794.25</v>
      </c>
      <c r="AY431">
        <v>0.67359999999999998</v>
      </c>
      <c r="AZ431">
        <v>903.12</v>
      </c>
      <c r="BA431">
        <v>6.2100000000000002E-2</v>
      </c>
      <c r="BB431">
        <v>806.37</v>
      </c>
      <c r="BC431">
        <v>5.5500000000000001E-2</v>
      </c>
      <c r="BD431" s="1">
        <v>14540.51</v>
      </c>
      <c r="BE431" s="1">
        <v>1529.52</v>
      </c>
      <c r="BF431">
        <v>0.16880000000000001</v>
      </c>
      <c r="BG431">
        <v>0.6069</v>
      </c>
      <c r="BH431">
        <v>0.23949999999999999</v>
      </c>
      <c r="BI431">
        <v>0.1069</v>
      </c>
      <c r="BJ431">
        <v>3.04E-2</v>
      </c>
      <c r="BK431">
        <v>1.6299999999999999E-2</v>
      </c>
    </row>
    <row r="432" spans="1:63" x14ac:dyDescent="0.25">
      <c r="A432" t="s">
        <v>433</v>
      </c>
      <c r="B432">
        <v>47076</v>
      </c>
      <c r="C432">
        <v>75.14</v>
      </c>
      <c r="D432">
        <v>8.4499999999999993</v>
      </c>
      <c r="E432">
        <v>635.23</v>
      </c>
      <c r="F432">
        <v>646.21</v>
      </c>
      <c r="G432">
        <v>5.1000000000000004E-3</v>
      </c>
      <c r="H432">
        <v>5.9999999999999995E-4</v>
      </c>
      <c r="I432">
        <v>9.4000000000000004E-3</v>
      </c>
      <c r="J432">
        <v>1.4E-3</v>
      </c>
      <c r="K432">
        <v>7.5999999999999998E-2</v>
      </c>
      <c r="L432">
        <v>0.88319999999999999</v>
      </c>
      <c r="M432">
        <v>2.4299999999999999E-2</v>
      </c>
      <c r="N432">
        <v>0.28799999999999998</v>
      </c>
      <c r="O432">
        <v>6.3E-3</v>
      </c>
      <c r="P432">
        <v>0.1351</v>
      </c>
      <c r="Q432" s="1">
        <v>59580.29</v>
      </c>
      <c r="R432">
        <v>0.1623</v>
      </c>
      <c r="S432">
        <v>0.19370000000000001</v>
      </c>
      <c r="T432">
        <v>0.64400000000000002</v>
      </c>
      <c r="U432">
        <v>7.48</v>
      </c>
      <c r="V432" s="1">
        <v>66112.31</v>
      </c>
      <c r="W432">
        <v>82.3</v>
      </c>
      <c r="X432" s="1">
        <v>228488.7</v>
      </c>
      <c r="Y432">
        <v>0.6532</v>
      </c>
      <c r="Z432">
        <v>8.9800000000000005E-2</v>
      </c>
      <c r="AA432">
        <v>0.25700000000000001</v>
      </c>
      <c r="AB432">
        <v>0.3468</v>
      </c>
      <c r="AC432">
        <v>228.49</v>
      </c>
      <c r="AD432" s="1">
        <v>6865.14</v>
      </c>
      <c r="AE432">
        <v>550.9</v>
      </c>
      <c r="AF432" s="1">
        <v>183927.11</v>
      </c>
      <c r="AG432" t="s">
        <v>3</v>
      </c>
      <c r="AH432" s="1">
        <v>36001</v>
      </c>
      <c r="AI432" s="1">
        <v>57509.43</v>
      </c>
      <c r="AJ432">
        <v>41.18</v>
      </c>
      <c r="AK432">
        <v>25.6</v>
      </c>
      <c r="AL432">
        <v>31.53</v>
      </c>
      <c r="AM432">
        <v>4.38</v>
      </c>
      <c r="AN432" s="1">
        <v>1761.55</v>
      </c>
      <c r="AO432">
        <v>1.4994000000000001</v>
      </c>
      <c r="AP432" s="1">
        <v>1994.74</v>
      </c>
      <c r="AQ432" s="1">
        <v>2380.29</v>
      </c>
      <c r="AR432" s="1">
        <v>7778.94</v>
      </c>
      <c r="AS432">
        <v>710.8</v>
      </c>
      <c r="AT432">
        <v>332.06</v>
      </c>
      <c r="AU432" s="1">
        <v>13196.83</v>
      </c>
      <c r="AV432" s="1">
        <v>6729.6</v>
      </c>
      <c r="AW432">
        <v>0.41370000000000001</v>
      </c>
      <c r="AX432" s="1">
        <v>6560.58</v>
      </c>
      <c r="AY432">
        <v>0.40329999999999999</v>
      </c>
      <c r="AZ432" s="1">
        <v>1793.36</v>
      </c>
      <c r="BA432">
        <v>0.1103</v>
      </c>
      <c r="BB432" s="1">
        <v>1181.72</v>
      </c>
      <c r="BC432">
        <v>7.2700000000000001E-2</v>
      </c>
      <c r="BD432" s="1">
        <v>16265.26</v>
      </c>
      <c r="BE432" s="1">
        <v>5674.6</v>
      </c>
      <c r="BF432">
        <v>1.6545000000000001</v>
      </c>
      <c r="BG432">
        <v>0.53369999999999995</v>
      </c>
      <c r="BH432">
        <v>0.23039999999999999</v>
      </c>
      <c r="BI432">
        <v>0.16969999999999999</v>
      </c>
      <c r="BJ432">
        <v>3.39E-2</v>
      </c>
      <c r="BK432">
        <v>3.2300000000000002E-2</v>
      </c>
    </row>
    <row r="433" spans="1:63" x14ac:dyDescent="0.25">
      <c r="A433" t="s">
        <v>434</v>
      </c>
      <c r="B433">
        <v>46896</v>
      </c>
      <c r="C433">
        <v>34.29</v>
      </c>
      <c r="D433">
        <v>225.15</v>
      </c>
      <c r="E433" s="1">
        <v>7719.31</v>
      </c>
      <c r="F433" s="1">
        <v>7421.81</v>
      </c>
      <c r="G433">
        <v>5.5100000000000003E-2</v>
      </c>
      <c r="H433">
        <v>6.9999999999999999E-4</v>
      </c>
      <c r="I433">
        <v>0.1371</v>
      </c>
      <c r="J433">
        <v>1.1000000000000001E-3</v>
      </c>
      <c r="K433">
        <v>6.1600000000000002E-2</v>
      </c>
      <c r="L433">
        <v>0.68210000000000004</v>
      </c>
      <c r="M433">
        <v>6.2399999999999997E-2</v>
      </c>
      <c r="N433">
        <v>0.23549999999999999</v>
      </c>
      <c r="O433">
        <v>5.11E-2</v>
      </c>
      <c r="P433">
        <v>0.1391</v>
      </c>
      <c r="Q433" s="1">
        <v>76545.91</v>
      </c>
      <c r="R433">
        <v>0.17929999999999999</v>
      </c>
      <c r="S433">
        <v>0.20960000000000001</v>
      </c>
      <c r="T433">
        <v>0.61109999999999998</v>
      </c>
      <c r="U433">
        <v>46.67</v>
      </c>
      <c r="V433" s="1">
        <v>100031.81</v>
      </c>
      <c r="W433">
        <v>163.08000000000001</v>
      </c>
      <c r="X433" s="1">
        <v>220773.66</v>
      </c>
      <c r="Y433">
        <v>0.76900000000000002</v>
      </c>
      <c r="Z433">
        <v>0.1981</v>
      </c>
      <c r="AA433">
        <v>3.2899999999999999E-2</v>
      </c>
      <c r="AB433">
        <v>0.23100000000000001</v>
      </c>
      <c r="AC433">
        <v>220.77</v>
      </c>
      <c r="AD433" s="1">
        <v>9238.92</v>
      </c>
      <c r="AE433">
        <v>907.61</v>
      </c>
      <c r="AF433" s="1">
        <v>204936.76</v>
      </c>
      <c r="AG433" t="s">
        <v>3</v>
      </c>
      <c r="AH433" s="1">
        <v>45547</v>
      </c>
      <c r="AI433" s="1">
        <v>84213.56</v>
      </c>
      <c r="AJ433">
        <v>72.92</v>
      </c>
      <c r="AK433">
        <v>38.85</v>
      </c>
      <c r="AL433">
        <v>45.36</v>
      </c>
      <c r="AM433">
        <v>4.76</v>
      </c>
      <c r="AN433" s="1">
        <v>1709.46</v>
      </c>
      <c r="AO433">
        <v>0.85970000000000002</v>
      </c>
      <c r="AP433" s="1">
        <v>1560.35</v>
      </c>
      <c r="AQ433" s="1">
        <v>2034.62</v>
      </c>
      <c r="AR433" s="1">
        <v>7948.42</v>
      </c>
      <c r="AS433">
        <v>978.72</v>
      </c>
      <c r="AT433">
        <v>437.22</v>
      </c>
      <c r="AU433" s="1">
        <v>12959.33</v>
      </c>
      <c r="AV433" s="1">
        <v>3970.25</v>
      </c>
      <c r="AW433">
        <v>0.27800000000000002</v>
      </c>
      <c r="AX433" s="1">
        <v>8471.69</v>
      </c>
      <c r="AY433">
        <v>0.59319999999999995</v>
      </c>
      <c r="AZ433">
        <v>914.77</v>
      </c>
      <c r="BA433">
        <v>6.4100000000000004E-2</v>
      </c>
      <c r="BB433">
        <v>924.14</v>
      </c>
      <c r="BC433">
        <v>6.4699999999999994E-2</v>
      </c>
      <c r="BD433" s="1">
        <v>14280.85</v>
      </c>
      <c r="BE433" s="1">
        <v>2456.81</v>
      </c>
      <c r="BF433">
        <v>0.35120000000000001</v>
      </c>
      <c r="BG433">
        <v>0.60529999999999995</v>
      </c>
      <c r="BH433">
        <v>0.23430000000000001</v>
      </c>
      <c r="BI433">
        <v>0.10879999999999999</v>
      </c>
      <c r="BJ433">
        <v>3.1600000000000003E-2</v>
      </c>
      <c r="BK433">
        <v>0.02</v>
      </c>
    </row>
    <row r="434" spans="1:63" x14ac:dyDescent="0.25">
      <c r="A434" t="s">
        <v>435</v>
      </c>
      <c r="B434">
        <v>47084</v>
      </c>
      <c r="C434">
        <v>79.05</v>
      </c>
      <c r="D434">
        <v>15.85</v>
      </c>
      <c r="E434" s="1">
        <v>1252.5899999999999</v>
      </c>
      <c r="F434" s="1">
        <v>1189.68</v>
      </c>
      <c r="G434">
        <v>4.0000000000000001E-3</v>
      </c>
      <c r="H434">
        <v>5.9999999999999995E-4</v>
      </c>
      <c r="I434">
        <v>1.1299999999999999E-2</v>
      </c>
      <c r="J434">
        <v>1.1999999999999999E-3</v>
      </c>
      <c r="K434">
        <v>3.4500000000000003E-2</v>
      </c>
      <c r="L434">
        <v>0.91579999999999995</v>
      </c>
      <c r="M434">
        <v>3.27E-2</v>
      </c>
      <c r="N434">
        <v>0.34329999999999999</v>
      </c>
      <c r="O434">
        <v>6.0000000000000001E-3</v>
      </c>
      <c r="P434">
        <v>0.13969999999999999</v>
      </c>
      <c r="Q434" s="1">
        <v>58765.34</v>
      </c>
      <c r="R434">
        <v>0.15310000000000001</v>
      </c>
      <c r="S434">
        <v>0.22259999999999999</v>
      </c>
      <c r="T434">
        <v>0.62439999999999996</v>
      </c>
      <c r="U434">
        <v>10</v>
      </c>
      <c r="V434" s="1">
        <v>76582.740000000005</v>
      </c>
      <c r="W434">
        <v>120.61</v>
      </c>
      <c r="X434" s="1">
        <v>204809.84</v>
      </c>
      <c r="Y434">
        <v>0.73150000000000004</v>
      </c>
      <c r="Z434">
        <v>0.1217</v>
      </c>
      <c r="AA434">
        <v>0.14680000000000001</v>
      </c>
      <c r="AB434">
        <v>0.26850000000000002</v>
      </c>
      <c r="AC434">
        <v>204.81</v>
      </c>
      <c r="AD434" s="1">
        <v>6154.6</v>
      </c>
      <c r="AE434">
        <v>572.70000000000005</v>
      </c>
      <c r="AF434" s="1">
        <v>170008.32000000001</v>
      </c>
      <c r="AG434" t="s">
        <v>3</v>
      </c>
      <c r="AH434" s="1">
        <v>35751</v>
      </c>
      <c r="AI434" s="1">
        <v>56222.1</v>
      </c>
      <c r="AJ434">
        <v>45.89</v>
      </c>
      <c r="AK434">
        <v>25.56</v>
      </c>
      <c r="AL434">
        <v>30.32</v>
      </c>
      <c r="AM434">
        <v>4.3600000000000003</v>
      </c>
      <c r="AN434" s="1">
        <v>1314.97</v>
      </c>
      <c r="AO434">
        <v>1.1434</v>
      </c>
      <c r="AP434" s="1">
        <v>1643.36</v>
      </c>
      <c r="AQ434" s="1">
        <v>2257.06</v>
      </c>
      <c r="AR434" s="1">
        <v>7166.59</v>
      </c>
      <c r="AS434">
        <v>667.49</v>
      </c>
      <c r="AT434">
        <v>405.66</v>
      </c>
      <c r="AU434" s="1">
        <v>12140.17</v>
      </c>
      <c r="AV434" s="1">
        <v>6196.23</v>
      </c>
      <c r="AW434">
        <v>0.4209</v>
      </c>
      <c r="AX434" s="1">
        <v>5674.66</v>
      </c>
      <c r="AY434">
        <v>0.38550000000000001</v>
      </c>
      <c r="AZ434" s="1">
        <v>1449.93</v>
      </c>
      <c r="BA434">
        <v>9.8500000000000004E-2</v>
      </c>
      <c r="BB434" s="1">
        <v>1400.68</v>
      </c>
      <c r="BC434">
        <v>9.5100000000000004E-2</v>
      </c>
      <c r="BD434" s="1">
        <v>14721.49</v>
      </c>
      <c r="BE434" s="1">
        <v>4879.88</v>
      </c>
      <c r="BF434">
        <v>1.2795000000000001</v>
      </c>
      <c r="BG434">
        <v>0.55130000000000001</v>
      </c>
      <c r="BH434">
        <v>0.2482</v>
      </c>
      <c r="BI434">
        <v>0.152</v>
      </c>
      <c r="BJ434">
        <v>3.15E-2</v>
      </c>
      <c r="BK434">
        <v>1.6899999999999998E-2</v>
      </c>
    </row>
    <row r="435" spans="1:63" x14ac:dyDescent="0.25">
      <c r="A435" t="s">
        <v>436</v>
      </c>
      <c r="B435">
        <v>44644</v>
      </c>
      <c r="C435">
        <v>44.71</v>
      </c>
      <c r="D435">
        <v>59.7</v>
      </c>
      <c r="E435" s="1">
        <v>2669.67</v>
      </c>
      <c r="F435" s="1">
        <v>2458.5500000000002</v>
      </c>
      <c r="G435">
        <v>7.4999999999999997E-3</v>
      </c>
      <c r="H435">
        <v>6.9999999999999999E-4</v>
      </c>
      <c r="I435">
        <v>3.5400000000000001E-2</v>
      </c>
      <c r="J435">
        <v>8.0000000000000004E-4</v>
      </c>
      <c r="K435">
        <v>7.4899999999999994E-2</v>
      </c>
      <c r="L435">
        <v>0.81989999999999996</v>
      </c>
      <c r="M435">
        <v>6.08E-2</v>
      </c>
      <c r="N435">
        <v>0.47639999999999999</v>
      </c>
      <c r="O435">
        <v>2.1100000000000001E-2</v>
      </c>
      <c r="P435">
        <v>0.157</v>
      </c>
      <c r="Q435" s="1">
        <v>64554.53</v>
      </c>
      <c r="R435">
        <v>0.1641</v>
      </c>
      <c r="S435">
        <v>0.19620000000000001</v>
      </c>
      <c r="T435">
        <v>0.63970000000000005</v>
      </c>
      <c r="U435">
        <v>17.899999999999999</v>
      </c>
      <c r="V435" s="1">
        <v>84738.81</v>
      </c>
      <c r="W435">
        <v>144.75</v>
      </c>
      <c r="X435" s="1">
        <v>145529.81</v>
      </c>
      <c r="Y435">
        <v>0.71589999999999998</v>
      </c>
      <c r="Z435">
        <v>0.21510000000000001</v>
      </c>
      <c r="AA435">
        <v>6.9000000000000006E-2</v>
      </c>
      <c r="AB435">
        <v>0.28410000000000002</v>
      </c>
      <c r="AC435">
        <v>145.53</v>
      </c>
      <c r="AD435" s="1">
        <v>4725.24</v>
      </c>
      <c r="AE435">
        <v>505.05</v>
      </c>
      <c r="AF435" s="1">
        <v>129477.44</v>
      </c>
      <c r="AG435" t="s">
        <v>3</v>
      </c>
      <c r="AH435" s="1">
        <v>33539</v>
      </c>
      <c r="AI435" s="1">
        <v>52048.89</v>
      </c>
      <c r="AJ435">
        <v>49.31</v>
      </c>
      <c r="AK435">
        <v>28.74</v>
      </c>
      <c r="AL435">
        <v>36.130000000000003</v>
      </c>
      <c r="AM435">
        <v>4.1900000000000004</v>
      </c>
      <c r="AN435" s="1">
        <v>1118.2</v>
      </c>
      <c r="AO435">
        <v>0.94159999999999999</v>
      </c>
      <c r="AP435" s="1">
        <v>1553.8</v>
      </c>
      <c r="AQ435" s="1">
        <v>2013.39</v>
      </c>
      <c r="AR435" s="1">
        <v>7459.11</v>
      </c>
      <c r="AS435">
        <v>739.6</v>
      </c>
      <c r="AT435">
        <v>363.69</v>
      </c>
      <c r="AU435" s="1">
        <v>12129.59</v>
      </c>
      <c r="AV435" s="1">
        <v>6887.84</v>
      </c>
      <c r="AW435">
        <v>0.49020000000000002</v>
      </c>
      <c r="AX435" s="1">
        <v>4723.8</v>
      </c>
      <c r="AY435">
        <v>0.3362</v>
      </c>
      <c r="AZ435" s="1">
        <v>1051.8900000000001</v>
      </c>
      <c r="BA435">
        <v>7.4899999999999994E-2</v>
      </c>
      <c r="BB435" s="1">
        <v>1387.87</v>
      </c>
      <c r="BC435">
        <v>9.8799999999999999E-2</v>
      </c>
      <c r="BD435" s="1">
        <v>14051.4</v>
      </c>
      <c r="BE435" s="1">
        <v>5040.76</v>
      </c>
      <c r="BF435">
        <v>1.51</v>
      </c>
      <c r="BG435">
        <v>0.55620000000000003</v>
      </c>
      <c r="BH435">
        <v>0.24260000000000001</v>
      </c>
      <c r="BI435">
        <v>0.15989999999999999</v>
      </c>
      <c r="BJ435">
        <v>2.7199999999999998E-2</v>
      </c>
      <c r="BK435">
        <v>1.4E-2</v>
      </c>
    </row>
    <row r="436" spans="1:63" x14ac:dyDescent="0.25">
      <c r="A436" t="s">
        <v>437</v>
      </c>
      <c r="B436">
        <v>49932</v>
      </c>
      <c r="C436">
        <v>28.57</v>
      </c>
      <c r="D436">
        <v>206.01</v>
      </c>
      <c r="E436" s="1">
        <v>5886.04</v>
      </c>
      <c r="F436" s="1">
        <v>5464.56</v>
      </c>
      <c r="G436">
        <v>2.6599999999999999E-2</v>
      </c>
      <c r="H436">
        <v>1.1000000000000001E-3</v>
      </c>
      <c r="I436">
        <v>0.1011</v>
      </c>
      <c r="J436">
        <v>1.2999999999999999E-3</v>
      </c>
      <c r="K436">
        <v>7.46E-2</v>
      </c>
      <c r="L436">
        <v>0.72319999999999995</v>
      </c>
      <c r="M436">
        <v>7.2099999999999997E-2</v>
      </c>
      <c r="N436">
        <v>0.3775</v>
      </c>
      <c r="O436">
        <v>3.1E-2</v>
      </c>
      <c r="P436">
        <v>0.15640000000000001</v>
      </c>
      <c r="Q436" s="1">
        <v>70544.09</v>
      </c>
      <c r="R436">
        <v>0.1482</v>
      </c>
      <c r="S436">
        <v>0.19570000000000001</v>
      </c>
      <c r="T436">
        <v>0.65600000000000003</v>
      </c>
      <c r="U436">
        <v>35.71</v>
      </c>
      <c r="V436" s="1">
        <v>94949.23</v>
      </c>
      <c r="W436">
        <v>161.71</v>
      </c>
      <c r="X436" s="1">
        <v>188114.25</v>
      </c>
      <c r="Y436">
        <v>0.71689999999999998</v>
      </c>
      <c r="Z436">
        <v>0.23849999999999999</v>
      </c>
      <c r="AA436">
        <v>4.4499999999999998E-2</v>
      </c>
      <c r="AB436">
        <v>0.28310000000000002</v>
      </c>
      <c r="AC436">
        <v>188.11</v>
      </c>
      <c r="AD436" s="1">
        <v>8002.28</v>
      </c>
      <c r="AE436">
        <v>830.26</v>
      </c>
      <c r="AF436" s="1">
        <v>168505.73</v>
      </c>
      <c r="AG436" t="s">
        <v>3</v>
      </c>
      <c r="AH436" s="1">
        <v>37589</v>
      </c>
      <c r="AI436" s="1">
        <v>58137.43</v>
      </c>
      <c r="AJ436">
        <v>68.11</v>
      </c>
      <c r="AK436">
        <v>39.04</v>
      </c>
      <c r="AL436">
        <v>46.16</v>
      </c>
      <c r="AM436">
        <v>5.04</v>
      </c>
      <c r="AN436" s="1">
        <v>2644.78</v>
      </c>
      <c r="AO436">
        <v>0.97829999999999995</v>
      </c>
      <c r="AP436" s="1">
        <v>1599.29</v>
      </c>
      <c r="AQ436" s="1">
        <v>2013.45</v>
      </c>
      <c r="AR436" s="1">
        <v>7908.13</v>
      </c>
      <c r="AS436">
        <v>934.96</v>
      </c>
      <c r="AT436">
        <v>339.39</v>
      </c>
      <c r="AU436" s="1">
        <v>12795.22</v>
      </c>
      <c r="AV436" s="1">
        <v>4940.09</v>
      </c>
      <c r="AW436">
        <v>0.3387</v>
      </c>
      <c r="AX436" s="1">
        <v>7473.12</v>
      </c>
      <c r="AY436">
        <v>0.51239999999999997</v>
      </c>
      <c r="AZ436">
        <v>921.9</v>
      </c>
      <c r="BA436">
        <v>6.3200000000000006E-2</v>
      </c>
      <c r="BB436" s="1">
        <v>1249.53</v>
      </c>
      <c r="BC436">
        <v>8.5699999999999998E-2</v>
      </c>
      <c r="BD436" s="1">
        <v>14584.63</v>
      </c>
      <c r="BE436" s="1">
        <v>2963.05</v>
      </c>
      <c r="BF436">
        <v>0.60719999999999996</v>
      </c>
      <c r="BG436">
        <v>0.58989999999999998</v>
      </c>
      <c r="BH436">
        <v>0.24229999999999999</v>
      </c>
      <c r="BI436">
        <v>0.1225</v>
      </c>
      <c r="BJ436">
        <v>2.76E-2</v>
      </c>
      <c r="BK436">
        <v>1.77E-2</v>
      </c>
    </row>
    <row r="437" spans="1:63" x14ac:dyDescent="0.25">
      <c r="A437" t="s">
        <v>438</v>
      </c>
      <c r="B437">
        <v>48421</v>
      </c>
      <c r="C437">
        <v>50.29</v>
      </c>
      <c r="D437">
        <v>29.32</v>
      </c>
      <c r="E437" s="1">
        <v>1474.61</v>
      </c>
      <c r="F437" s="1">
        <v>1391.57</v>
      </c>
      <c r="G437">
        <v>6.4000000000000003E-3</v>
      </c>
      <c r="H437">
        <v>1.1999999999999999E-3</v>
      </c>
      <c r="I437">
        <v>1.4999999999999999E-2</v>
      </c>
      <c r="J437">
        <v>1.1000000000000001E-3</v>
      </c>
      <c r="K437">
        <v>2.7699999999999999E-2</v>
      </c>
      <c r="L437">
        <v>0.91149999999999998</v>
      </c>
      <c r="M437">
        <v>3.7100000000000001E-2</v>
      </c>
      <c r="N437">
        <v>0.35339999999999999</v>
      </c>
      <c r="O437">
        <v>4.4000000000000003E-3</v>
      </c>
      <c r="P437">
        <v>0.14319999999999999</v>
      </c>
      <c r="Q437" s="1">
        <v>61245.89</v>
      </c>
      <c r="R437">
        <v>0.17219999999999999</v>
      </c>
      <c r="S437">
        <v>0.1986</v>
      </c>
      <c r="T437">
        <v>0.62929999999999997</v>
      </c>
      <c r="U437">
        <v>11.24</v>
      </c>
      <c r="V437" s="1">
        <v>83088.17</v>
      </c>
      <c r="W437">
        <v>126.44</v>
      </c>
      <c r="X437" s="1">
        <v>197538.69</v>
      </c>
      <c r="Y437">
        <v>0.73750000000000004</v>
      </c>
      <c r="Z437">
        <v>0.17280000000000001</v>
      </c>
      <c r="AA437">
        <v>8.9700000000000002E-2</v>
      </c>
      <c r="AB437">
        <v>0.26250000000000001</v>
      </c>
      <c r="AC437">
        <v>197.54</v>
      </c>
      <c r="AD437" s="1">
        <v>5821.2</v>
      </c>
      <c r="AE437">
        <v>600.1</v>
      </c>
      <c r="AF437" s="1">
        <v>175147.23</v>
      </c>
      <c r="AG437" t="s">
        <v>3</v>
      </c>
      <c r="AH437" s="1">
        <v>37999</v>
      </c>
      <c r="AI437" s="1">
        <v>60752.86</v>
      </c>
      <c r="AJ437">
        <v>44.74</v>
      </c>
      <c r="AK437">
        <v>27.54</v>
      </c>
      <c r="AL437">
        <v>31.82</v>
      </c>
      <c r="AM437">
        <v>4.91</v>
      </c>
      <c r="AN437" s="1">
        <v>1639.42</v>
      </c>
      <c r="AO437">
        <v>1.0299</v>
      </c>
      <c r="AP437" s="1">
        <v>1539.98</v>
      </c>
      <c r="AQ437" s="1">
        <v>2119.9699999999998</v>
      </c>
      <c r="AR437" s="1">
        <v>6802.81</v>
      </c>
      <c r="AS437">
        <v>760.75</v>
      </c>
      <c r="AT437">
        <v>394.11</v>
      </c>
      <c r="AU437" s="1">
        <v>11617.62</v>
      </c>
      <c r="AV437" s="1">
        <v>5400.05</v>
      </c>
      <c r="AW437">
        <v>0.39500000000000002</v>
      </c>
      <c r="AX437" s="1">
        <v>5877.19</v>
      </c>
      <c r="AY437">
        <v>0.4299</v>
      </c>
      <c r="AZ437" s="1">
        <v>1195.8900000000001</v>
      </c>
      <c r="BA437">
        <v>8.7499999999999994E-2</v>
      </c>
      <c r="BB437" s="1">
        <v>1199.05</v>
      </c>
      <c r="BC437">
        <v>8.77E-2</v>
      </c>
      <c r="BD437" s="1">
        <v>13672.17</v>
      </c>
      <c r="BE437" s="1">
        <v>3954.54</v>
      </c>
      <c r="BF437">
        <v>0.90100000000000002</v>
      </c>
      <c r="BG437">
        <v>0.56399999999999995</v>
      </c>
      <c r="BH437">
        <v>0.23369999999999999</v>
      </c>
      <c r="BI437">
        <v>0.15049999999999999</v>
      </c>
      <c r="BJ437">
        <v>3.09E-2</v>
      </c>
      <c r="BK437">
        <v>2.0899999999999998E-2</v>
      </c>
    </row>
    <row r="438" spans="1:63" x14ac:dyDescent="0.25">
      <c r="A438" t="s">
        <v>439</v>
      </c>
      <c r="B438">
        <v>49460</v>
      </c>
      <c r="C438">
        <v>94.52</v>
      </c>
      <c r="D438">
        <v>8.1300000000000008</v>
      </c>
      <c r="E438">
        <v>768.78</v>
      </c>
      <c r="F438">
        <v>743.35</v>
      </c>
      <c r="G438">
        <v>2.0999999999999999E-3</v>
      </c>
      <c r="H438">
        <v>5.9999999999999995E-4</v>
      </c>
      <c r="I438">
        <v>6.8999999999999999E-3</v>
      </c>
      <c r="J438">
        <v>1.2999999999999999E-3</v>
      </c>
      <c r="K438">
        <v>3.0499999999999999E-2</v>
      </c>
      <c r="L438">
        <v>0.9304</v>
      </c>
      <c r="M438">
        <v>2.8000000000000001E-2</v>
      </c>
      <c r="N438">
        <v>0.39660000000000001</v>
      </c>
      <c r="O438">
        <v>4.5999999999999999E-3</v>
      </c>
      <c r="P438">
        <v>0.15790000000000001</v>
      </c>
      <c r="Q438" s="1">
        <v>55590.92</v>
      </c>
      <c r="R438">
        <v>0.19980000000000001</v>
      </c>
      <c r="S438">
        <v>0.2233</v>
      </c>
      <c r="T438">
        <v>0.57689999999999997</v>
      </c>
      <c r="U438">
        <v>8.9499999999999993</v>
      </c>
      <c r="V438" s="1">
        <v>63246.43</v>
      </c>
      <c r="W438">
        <v>82.15</v>
      </c>
      <c r="X438" s="1">
        <v>185970.73</v>
      </c>
      <c r="Y438">
        <v>0.76849999999999996</v>
      </c>
      <c r="Z438">
        <v>7.4200000000000002E-2</v>
      </c>
      <c r="AA438">
        <v>0.15740000000000001</v>
      </c>
      <c r="AB438">
        <v>0.23150000000000001</v>
      </c>
      <c r="AC438">
        <v>185.97</v>
      </c>
      <c r="AD438" s="1">
        <v>5408.73</v>
      </c>
      <c r="AE438">
        <v>512.75</v>
      </c>
      <c r="AF438" s="1">
        <v>162762.53</v>
      </c>
      <c r="AG438" t="s">
        <v>3</v>
      </c>
      <c r="AH438" s="1">
        <v>32776</v>
      </c>
      <c r="AI438" s="1">
        <v>50164.65</v>
      </c>
      <c r="AJ438">
        <v>40.51</v>
      </c>
      <c r="AK438">
        <v>25.55</v>
      </c>
      <c r="AL438">
        <v>27.67</v>
      </c>
      <c r="AM438">
        <v>4.24</v>
      </c>
      <c r="AN438" s="1">
        <v>1935.9</v>
      </c>
      <c r="AO438">
        <v>1.5529999999999999</v>
      </c>
      <c r="AP438" s="1">
        <v>1898.57</v>
      </c>
      <c r="AQ438" s="1">
        <v>2788.65</v>
      </c>
      <c r="AR438" s="1">
        <v>7736.97</v>
      </c>
      <c r="AS438">
        <v>746.38</v>
      </c>
      <c r="AT438">
        <v>377.93</v>
      </c>
      <c r="AU438" s="1">
        <v>13548.49</v>
      </c>
      <c r="AV438" s="1">
        <v>8458.31</v>
      </c>
      <c r="AW438">
        <v>0.49519999999999997</v>
      </c>
      <c r="AX438" s="1">
        <v>5508.88</v>
      </c>
      <c r="AY438">
        <v>0.32250000000000001</v>
      </c>
      <c r="AZ438" s="1">
        <v>1507.45</v>
      </c>
      <c r="BA438">
        <v>8.8300000000000003E-2</v>
      </c>
      <c r="BB438" s="1">
        <v>1606.37</v>
      </c>
      <c r="BC438">
        <v>9.4E-2</v>
      </c>
      <c r="BD438" s="1">
        <v>17081.009999999998</v>
      </c>
      <c r="BE438" s="1">
        <v>7350.35</v>
      </c>
      <c r="BF438">
        <v>2.4916999999999998</v>
      </c>
      <c r="BG438">
        <v>0.53659999999999997</v>
      </c>
      <c r="BH438">
        <v>0.252</v>
      </c>
      <c r="BI438">
        <v>0.158</v>
      </c>
      <c r="BJ438">
        <v>3.78E-2</v>
      </c>
      <c r="BK438">
        <v>1.5599999999999999E-2</v>
      </c>
    </row>
    <row r="439" spans="1:63" x14ac:dyDescent="0.25">
      <c r="A439" t="s">
        <v>440</v>
      </c>
      <c r="B439">
        <v>48348</v>
      </c>
      <c r="C439">
        <v>23.95</v>
      </c>
      <c r="D439">
        <v>107.88</v>
      </c>
      <c r="E439" s="1">
        <v>2584.06</v>
      </c>
      <c r="F439" s="1">
        <v>2467.1</v>
      </c>
      <c r="G439">
        <v>2.29E-2</v>
      </c>
      <c r="H439">
        <v>6.9999999999999999E-4</v>
      </c>
      <c r="I439">
        <v>2.9000000000000001E-2</v>
      </c>
      <c r="J439">
        <v>1E-3</v>
      </c>
      <c r="K439">
        <v>3.2099999999999997E-2</v>
      </c>
      <c r="L439">
        <v>0.87660000000000005</v>
      </c>
      <c r="M439">
        <v>3.78E-2</v>
      </c>
      <c r="N439">
        <v>0.1862</v>
      </c>
      <c r="O439">
        <v>1.26E-2</v>
      </c>
      <c r="P439">
        <v>0.12570000000000001</v>
      </c>
      <c r="Q439" s="1">
        <v>70447.31</v>
      </c>
      <c r="R439">
        <v>0.13669999999999999</v>
      </c>
      <c r="S439">
        <v>0.20169999999999999</v>
      </c>
      <c r="T439">
        <v>0.66159999999999997</v>
      </c>
      <c r="U439">
        <v>16.190000000000001</v>
      </c>
      <c r="V439" s="1">
        <v>92686.11</v>
      </c>
      <c r="W439">
        <v>156.62</v>
      </c>
      <c r="X439" s="1">
        <v>227911.16</v>
      </c>
      <c r="Y439">
        <v>0.76370000000000005</v>
      </c>
      <c r="Z439">
        <v>0.17330000000000001</v>
      </c>
      <c r="AA439">
        <v>6.2899999999999998E-2</v>
      </c>
      <c r="AB439">
        <v>0.23630000000000001</v>
      </c>
      <c r="AC439">
        <v>227.91</v>
      </c>
      <c r="AD439" s="1">
        <v>8638.2199999999993</v>
      </c>
      <c r="AE439">
        <v>915.82</v>
      </c>
      <c r="AF439" s="1">
        <v>227621.32</v>
      </c>
      <c r="AG439" t="s">
        <v>3</v>
      </c>
      <c r="AH439" s="1">
        <v>43708</v>
      </c>
      <c r="AI439" s="1">
        <v>78603.12</v>
      </c>
      <c r="AJ439">
        <v>60.16</v>
      </c>
      <c r="AK439">
        <v>36.07</v>
      </c>
      <c r="AL439">
        <v>39.840000000000003</v>
      </c>
      <c r="AM439">
        <v>4.7699999999999996</v>
      </c>
      <c r="AN439">
        <v>0</v>
      </c>
      <c r="AO439">
        <v>0.7823</v>
      </c>
      <c r="AP439" s="1">
        <v>1548.6</v>
      </c>
      <c r="AQ439" s="1">
        <v>2017.84</v>
      </c>
      <c r="AR439" s="1">
        <v>7475.26</v>
      </c>
      <c r="AS439">
        <v>804.24</v>
      </c>
      <c r="AT439">
        <v>369.91</v>
      </c>
      <c r="AU439" s="1">
        <v>12215.85</v>
      </c>
      <c r="AV439" s="1">
        <v>4229.55</v>
      </c>
      <c r="AW439">
        <v>0.31030000000000002</v>
      </c>
      <c r="AX439" s="1">
        <v>7678.9</v>
      </c>
      <c r="AY439">
        <v>0.56340000000000001</v>
      </c>
      <c r="AZ439">
        <v>836.61</v>
      </c>
      <c r="BA439">
        <v>6.1400000000000003E-2</v>
      </c>
      <c r="BB439">
        <v>885.31</v>
      </c>
      <c r="BC439">
        <v>6.5000000000000002E-2</v>
      </c>
      <c r="BD439" s="1">
        <v>13630.36</v>
      </c>
      <c r="BE439" s="1">
        <v>2629.65</v>
      </c>
      <c r="BF439">
        <v>0.38419999999999999</v>
      </c>
      <c r="BG439">
        <v>0.58340000000000003</v>
      </c>
      <c r="BH439">
        <v>0.22739999999999999</v>
      </c>
      <c r="BI439">
        <v>0.1406</v>
      </c>
      <c r="BJ439">
        <v>3.04E-2</v>
      </c>
      <c r="BK439">
        <v>1.8200000000000001E-2</v>
      </c>
    </row>
    <row r="440" spans="1:63" x14ac:dyDescent="0.25">
      <c r="A440" t="s">
        <v>441</v>
      </c>
      <c r="B440">
        <v>44651</v>
      </c>
      <c r="C440">
        <v>45.81</v>
      </c>
      <c r="D440">
        <v>44.56</v>
      </c>
      <c r="E440" s="1">
        <v>2041.21</v>
      </c>
      <c r="F440" s="1">
        <v>1916.68</v>
      </c>
      <c r="G440">
        <v>6.7999999999999996E-3</v>
      </c>
      <c r="H440">
        <v>8.0000000000000004E-4</v>
      </c>
      <c r="I440">
        <v>2.93E-2</v>
      </c>
      <c r="J440">
        <v>8.0000000000000004E-4</v>
      </c>
      <c r="K440">
        <v>9.7900000000000001E-2</v>
      </c>
      <c r="L440">
        <v>0.80730000000000002</v>
      </c>
      <c r="M440">
        <v>5.7200000000000001E-2</v>
      </c>
      <c r="N440">
        <v>0.45169999999999999</v>
      </c>
      <c r="O440">
        <v>2.2599999999999999E-2</v>
      </c>
      <c r="P440">
        <v>0.14530000000000001</v>
      </c>
      <c r="Q440" s="1">
        <v>62330.34</v>
      </c>
      <c r="R440">
        <v>0.1787</v>
      </c>
      <c r="S440">
        <v>0.18779999999999999</v>
      </c>
      <c r="T440">
        <v>0.63349999999999995</v>
      </c>
      <c r="U440">
        <v>14.9</v>
      </c>
      <c r="V440" s="1">
        <v>76909.23</v>
      </c>
      <c r="W440">
        <v>132.38</v>
      </c>
      <c r="X440" s="1">
        <v>170339.20000000001</v>
      </c>
      <c r="Y440">
        <v>0.70860000000000001</v>
      </c>
      <c r="Z440">
        <v>0.21560000000000001</v>
      </c>
      <c r="AA440">
        <v>7.5800000000000006E-2</v>
      </c>
      <c r="AB440">
        <v>0.29139999999999999</v>
      </c>
      <c r="AC440">
        <v>170.34</v>
      </c>
      <c r="AD440" s="1">
        <v>5579.81</v>
      </c>
      <c r="AE440">
        <v>559.73</v>
      </c>
      <c r="AF440" s="1">
        <v>159352.01</v>
      </c>
      <c r="AG440" t="s">
        <v>3</v>
      </c>
      <c r="AH440" s="1">
        <v>33629</v>
      </c>
      <c r="AI440" s="1">
        <v>55321.2</v>
      </c>
      <c r="AJ440">
        <v>50.11</v>
      </c>
      <c r="AK440">
        <v>29.56</v>
      </c>
      <c r="AL440">
        <v>37.57</v>
      </c>
      <c r="AM440">
        <v>4.5199999999999996</v>
      </c>
      <c r="AN440" s="1">
        <v>1091.1600000000001</v>
      </c>
      <c r="AO440">
        <v>0.95389999999999997</v>
      </c>
      <c r="AP440" s="1">
        <v>1517.43</v>
      </c>
      <c r="AQ440" s="1">
        <v>2021.24</v>
      </c>
      <c r="AR440" s="1">
        <v>7338.48</v>
      </c>
      <c r="AS440">
        <v>788.13</v>
      </c>
      <c r="AT440">
        <v>351.88</v>
      </c>
      <c r="AU440" s="1">
        <v>12017.17</v>
      </c>
      <c r="AV440" s="1">
        <v>6212.66</v>
      </c>
      <c r="AW440">
        <v>0.43669999999999998</v>
      </c>
      <c r="AX440" s="1">
        <v>5388.92</v>
      </c>
      <c r="AY440">
        <v>0.37880000000000003</v>
      </c>
      <c r="AZ440" s="1">
        <v>1314.4</v>
      </c>
      <c r="BA440">
        <v>9.2399999999999996E-2</v>
      </c>
      <c r="BB440" s="1">
        <v>1310.18</v>
      </c>
      <c r="BC440">
        <v>9.2100000000000001E-2</v>
      </c>
      <c r="BD440" s="1">
        <v>14226.16</v>
      </c>
      <c r="BE440" s="1">
        <v>4557.3900000000003</v>
      </c>
      <c r="BF440">
        <v>1.2123999999999999</v>
      </c>
      <c r="BG440">
        <v>0.56989999999999996</v>
      </c>
      <c r="BH440">
        <v>0.24179999999999999</v>
      </c>
      <c r="BI440">
        <v>0.1424</v>
      </c>
      <c r="BJ440">
        <v>2.98E-2</v>
      </c>
      <c r="BK440">
        <v>1.61E-2</v>
      </c>
    </row>
    <row r="441" spans="1:63" x14ac:dyDescent="0.25">
      <c r="A441" t="s">
        <v>442</v>
      </c>
      <c r="B441">
        <v>44669</v>
      </c>
      <c r="C441">
        <v>15.33</v>
      </c>
      <c r="D441">
        <v>165.71</v>
      </c>
      <c r="E441" s="1">
        <v>2540.84</v>
      </c>
      <c r="F441" s="1">
        <v>2170.91</v>
      </c>
      <c r="G441">
        <v>3.0000000000000001E-3</v>
      </c>
      <c r="H441">
        <v>8.0000000000000004E-4</v>
      </c>
      <c r="I441">
        <v>0.1633</v>
      </c>
      <c r="J441">
        <v>1.4E-3</v>
      </c>
      <c r="K441">
        <v>7.7799999999999994E-2</v>
      </c>
      <c r="L441">
        <v>0.62809999999999999</v>
      </c>
      <c r="M441">
        <v>0.12559999999999999</v>
      </c>
      <c r="N441">
        <v>0.96030000000000004</v>
      </c>
      <c r="O441">
        <v>1.4E-2</v>
      </c>
      <c r="P441">
        <v>0.18540000000000001</v>
      </c>
      <c r="Q441" s="1">
        <v>60651.78</v>
      </c>
      <c r="R441">
        <v>0.18770000000000001</v>
      </c>
      <c r="S441">
        <v>0.20810000000000001</v>
      </c>
      <c r="T441">
        <v>0.60419999999999996</v>
      </c>
      <c r="U441">
        <v>21.33</v>
      </c>
      <c r="V441" s="1">
        <v>79835.509999999995</v>
      </c>
      <c r="W441">
        <v>116.79</v>
      </c>
      <c r="X441" s="1">
        <v>107755.48</v>
      </c>
      <c r="Y441">
        <v>0.6401</v>
      </c>
      <c r="Z441">
        <v>0.28060000000000002</v>
      </c>
      <c r="AA441">
        <v>7.9200000000000007E-2</v>
      </c>
      <c r="AB441">
        <v>0.3599</v>
      </c>
      <c r="AC441">
        <v>107.76</v>
      </c>
      <c r="AD441" s="1">
        <v>3912.45</v>
      </c>
      <c r="AE441">
        <v>439.35</v>
      </c>
      <c r="AF441" s="1">
        <v>89135.41</v>
      </c>
      <c r="AG441" t="s">
        <v>3</v>
      </c>
      <c r="AH441" s="1">
        <v>27307</v>
      </c>
      <c r="AI441" s="1">
        <v>41838.61</v>
      </c>
      <c r="AJ441">
        <v>51.19</v>
      </c>
      <c r="AK441">
        <v>32.840000000000003</v>
      </c>
      <c r="AL441">
        <v>38.53</v>
      </c>
      <c r="AM441">
        <v>4.53</v>
      </c>
      <c r="AN441">
        <v>1.78</v>
      </c>
      <c r="AO441">
        <v>0.98950000000000005</v>
      </c>
      <c r="AP441" s="1">
        <v>1885.11</v>
      </c>
      <c r="AQ441" s="1">
        <v>2655.16</v>
      </c>
      <c r="AR441" s="1">
        <v>8046.12</v>
      </c>
      <c r="AS441">
        <v>913.68</v>
      </c>
      <c r="AT441">
        <v>417.38</v>
      </c>
      <c r="AU441" s="1">
        <v>13917.46</v>
      </c>
      <c r="AV441" s="1">
        <v>9774.0300000000007</v>
      </c>
      <c r="AW441">
        <v>0.56289999999999996</v>
      </c>
      <c r="AX441" s="1">
        <v>4011.08</v>
      </c>
      <c r="AY441">
        <v>0.23100000000000001</v>
      </c>
      <c r="AZ441" s="1">
        <v>1193.75</v>
      </c>
      <c r="BA441">
        <v>6.8699999999999997E-2</v>
      </c>
      <c r="BB441" s="1">
        <v>2385.8200000000002</v>
      </c>
      <c r="BC441">
        <v>0.13739999999999999</v>
      </c>
      <c r="BD441" s="1">
        <v>17364.689999999999</v>
      </c>
      <c r="BE441" s="1">
        <v>6475.37</v>
      </c>
      <c r="BF441">
        <v>2.9712000000000001</v>
      </c>
      <c r="BG441">
        <v>0.54120000000000001</v>
      </c>
      <c r="BH441">
        <v>0.2409</v>
      </c>
      <c r="BI441">
        <v>0.17710000000000001</v>
      </c>
      <c r="BJ441">
        <v>2.69E-2</v>
      </c>
      <c r="BK441">
        <v>1.4E-2</v>
      </c>
    </row>
    <row r="442" spans="1:63" x14ac:dyDescent="0.25">
      <c r="A442" t="s">
        <v>443</v>
      </c>
      <c r="B442">
        <v>49288</v>
      </c>
      <c r="C442">
        <v>106.14</v>
      </c>
      <c r="D442">
        <v>12.26</v>
      </c>
      <c r="E442" s="1">
        <v>1301.3699999999999</v>
      </c>
      <c r="F442" s="1">
        <v>1262.56</v>
      </c>
      <c r="G442">
        <v>1.1999999999999999E-3</v>
      </c>
      <c r="H442">
        <v>5.9999999999999995E-4</v>
      </c>
      <c r="I442">
        <v>4.1999999999999997E-3</v>
      </c>
      <c r="J442">
        <v>5.0000000000000001E-4</v>
      </c>
      <c r="K442">
        <v>9.9000000000000008E-3</v>
      </c>
      <c r="L442">
        <v>0.96870000000000001</v>
      </c>
      <c r="M442">
        <v>1.49E-2</v>
      </c>
      <c r="N442">
        <v>0.37569999999999998</v>
      </c>
      <c r="O442">
        <v>8.0000000000000004E-4</v>
      </c>
      <c r="P442">
        <v>0.14660000000000001</v>
      </c>
      <c r="Q442" s="1">
        <v>58212.63</v>
      </c>
      <c r="R442">
        <v>0.2011</v>
      </c>
      <c r="S442">
        <v>0.1953</v>
      </c>
      <c r="T442">
        <v>0.60370000000000001</v>
      </c>
      <c r="U442">
        <v>11.14</v>
      </c>
      <c r="V442" s="1">
        <v>79276.89</v>
      </c>
      <c r="W442">
        <v>112.3</v>
      </c>
      <c r="X442" s="1">
        <v>192983.9</v>
      </c>
      <c r="Y442">
        <v>0.70350000000000001</v>
      </c>
      <c r="Z442">
        <v>0.09</v>
      </c>
      <c r="AA442">
        <v>0.20649999999999999</v>
      </c>
      <c r="AB442">
        <v>0.29649999999999999</v>
      </c>
      <c r="AC442">
        <v>192.98</v>
      </c>
      <c r="AD442" s="1">
        <v>5037.21</v>
      </c>
      <c r="AE442">
        <v>462.3</v>
      </c>
      <c r="AF442" s="1">
        <v>155829.82999999999</v>
      </c>
      <c r="AG442" t="s">
        <v>3</v>
      </c>
      <c r="AH442" s="1">
        <v>36336</v>
      </c>
      <c r="AI442" s="1">
        <v>56325.26</v>
      </c>
      <c r="AJ442">
        <v>34.76</v>
      </c>
      <c r="AK442">
        <v>23.27</v>
      </c>
      <c r="AL442">
        <v>25.55</v>
      </c>
      <c r="AM442">
        <v>4.59</v>
      </c>
      <c r="AN442" s="1">
        <v>1625.57</v>
      </c>
      <c r="AO442">
        <v>1.1053999999999999</v>
      </c>
      <c r="AP442" s="1">
        <v>1615.58</v>
      </c>
      <c r="AQ442" s="1">
        <v>2682.66</v>
      </c>
      <c r="AR442" s="1">
        <v>7250.77</v>
      </c>
      <c r="AS442">
        <v>694.03</v>
      </c>
      <c r="AT442">
        <v>383.39</v>
      </c>
      <c r="AU442" s="1">
        <v>12626.44</v>
      </c>
      <c r="AV442" s="1">
        <v>7236.16</v>
      </c>
      <c r="AW442">
        <v>0.4728</v>
      </c>
      <c r="AX442" s="1">
        <v>4967.59</v>
      </c>
      <c r="AY442">
        <v>0.3246</v>
      </c>
      <c r="AZ442" s="1">
        <v>1580.37</v>
      </c>
      <c r="BA442">
        <v>0.1033</v>
      </c>
      <c r="BB442" s="1">
        <v>1520.26</v>
      </c>
      <c r="BC442">
        <v>9.9299999999999999E-2</v>
      </c>
      <c r="BD442" s="1">
        <v>15304.38</v>
      </c>
      <c r="BE442" s="1">
        <v>6214.97</v>
      </c>
      <c r="BF442">
        <v>1.7874000000000001</v>
      </c>
      <c r="BG442">
        <v>0.53510000000000002</v>
      </c>
      <c r="BH442">
        <v>0.247</v>
      </c>
      <c r="BI442">
        <v>0.16470000000000001</v>
      </c>
      <c r="BJ442">
        <v>3.4099999999999998E-2</v>
      </c>
      <c r="BK442">
        <v>1.9099999999999999E-2</v>
      </c>
    </row>
    <row r="443" spans="1:63" x14ac:dyDescent="0.25">
      <c r="A443" t="s">
        <v>444</v>
      </c>
      <c r="B443">
        <v>44677</v>
      </c>
      <c r="C443">
        <v>26.19</v>
      </c>
      <c r="D443">
        <v>204.35</v>
      </c>
      <c r="E443" s="1">
        <v>5352.12</v>
      </c>
      <c r="F443" s="1">
        <v>4921.76</v>
      </c>
      <c r="G443">
        <v>4.6300000000000001E-2</v>
      </c>
      <c r="H443">
        <v>1.8E-3</v>
      </c>
      <c r="I443">
        <v>0.2732</v>
      </c>
      <c r="J443">
        <v>1E-3</v>
      </c>
      <c r="K443">
        <v>8.6499999999999994E-2</v>
      </c>
      <c r="L443">
        <v>0.50690000000000002</v>
      </c>
      <c r="M443">
        <v>8.43E-2</v>
      </c>
      <c r="N443">
        <v>0.52070000000000005</v>
      </c>
      <c r="O443">
        <v>6.9099999999999995E-2</v>
      </c>
      <c r="P443">
        <v>0.15740000000000001</v>
      </c>
      <c r="Q443" s="1">
        <v>68239.73</v>
      </c>
      <c r="R443">
        <v>0.18049999999999999</v>
      </c>
      <c r="S443">
        <v>0.2102</v>
      </c>
      <c r="T443">
        <v>0.60929999999999995</v>
      </c>
      <c r="U443">
        <v>34.29</v>
      </c>
      <c r="V443" s="1">
        <v>96237.28</v>
      </c>
      <c r="W443">
        <v>152.19</v>
      </c>
      <c r="X443" s="1">
        <v>179596.22</v>
      </c>
      <c r="Y443">
        <v>0.70069999999999999</v>
      </c>
      <c r="Z443">
        <v>0.25140000000000001</v>
      </c>
      <c r="AA443">
        <v>4.7800000000000002E-2</v>
      </c>
      <c r="AB443">
        <v>0.29930000000000001</v>
      </c>
      <c r="AC443">
        <v>179.6</v>
      </c>
      <c r="AD443" s="1">
        <v>7343.86</v>
      </c>
      <c r="AE443">
        <v>732.93</v>
      </c>
      <c r="AF443" s="1">
        <v>155954.98000000001</v>
      </c>
      <c r="AG443" t="s">
        <v>3</v>
      </c>
      <c r="AH443" s="1">
        <v>37152</v>
      </c>
      <c r="AI443" s="1">
        <v>58278.07</v>
      </c>
      <c r="AJ443">
        <v>67.349999999999994</v>
      </c>
      <c r="AK443">
        <v>38.92</v>
      </c>
      <c r="AL443">
        <v>45.52</v>
      </c>
      <c r="AM443">
        <v>5.26</v>
      </c>
      <c r="AN443">
        <v>995.51</v>
      </c>
      <c r="AO443">
        <v>0.99550000000000005</v>
      </c>
      <c r="AP443" s="1">
        <v>1645.67</v>
      </c>
      <c r="AQ443" s="1">
        <v>2164.58</v>
      </c>
      <c r="AR443" s="1">
        <v>7661.03</v>
      </c>
      <c r="AS443">
        <v>910.53</v>
      </c>
      <c r="AT443">
        <v>423.51</v>
      </c>
      <c r="AU443" s="1">
        <v>12805.31</v>
      </c>
      <c r="AV443" s="1">
        <v>5528.96</v>
      </c>
      <c r="AW443">
        <v>0.37059999999999998</v>
      </c>
      <c r="AX443" s="1">
        <v>6965.38</v>
      </c>
      <c r="AY443">
        <v>0.46689999999999998</v>
      </c>
      <c r="AZ443">
        <v>962.14</v>
      </c>
      <c r="BA443">
        <v>6.4500000000000002E-2</v>
      </c>
      <c r="BB443" s="1">
        <v>1461.68</v>
      </c>
      <c r="BC443">
        <v>9.8000000000000004E-2</v>
      </c>
      <c r="BD443" s="1">
        <v>14918.15</v>
      </c>
      <c r="BE443" s="1">
        <v>3498.93</v>
      </c>
      <c r="BF443">
        <v>0.76559999999999995</v>
      </c>
      <c r="BG443">
        <v>0.5827</v>
      </c>
      <c r="BH443">
        <v>0.2238</v>
      </c>
      <c r="BI443">
        <v>0.14280000000000001</v>
      </c>
      <c r="BJ443">
        <v>3.3099999999999997E-2</v>
      </c>
      <c r="BK443">
        <v>1.7600000000000001E-2</v>
      </c>
    </row>
    <row r="444" spans="1:63" x14ac:dyDescent="0.25">
      <c r="A444" t="s">
        <v>445</v>
      </c>
      <c r="B444">
        <v>45880</v>
      </c>
      <c r="C444">
        <v>171.67</v>
      </c>
      <c r="D444">
        <v>6.85</v>
      </c>
      <c r="E444" s="1">
        <v>1175.7</v>
      </c>
      <c r="F444" s="1">
        <v>1106.23</v>
      </c>
      <c r="G444">
        <v>1.2999999999999999E-3</v>
      </c>
      <c r="H444">
        <v>2.9999999999999997E-4</v>
      </c>
      <c r="I444">
        <v>6.6E-3</v>
      </c>
      <c r="J444">
        <v>8.0000000000000004E-4</v>
      </c>
      <c r="K444">
        <v>1.2999999999999999E-2</v>
      </c>
      <c r="L444">
        <v>0.9536</v>
      </c>
      <c r="M444">
        <v>2.4400000000000002E-2</v>
      </c>
      <c r="N444">
        <v>0.502</v>
      </c>
      <c r="O444">
        <v>1.6000000000000001E-3</v>
      </c>
      <c r="P444">
        <v>0.1578</v>
      </c>
      <c r="Q444" s="1">
        <v>57765.61</v>
      </c>
      <c r="R444">
        <v>0.16869999999999999</v>
      </c>
      <c r="S444">
        <v>0.22270000000000001</v>
      </c>
      <c r="T444">
        <v>0.60860000000000003</v>
      </c>
      <c r="U444">
        <v>11.38</v>
      </c>
      <c r="V444" s="1">
        <v>69651.09</v>
      </c>
      <c r="W444">
        <v>99.2</v>
      </c>
      <c r="X444" s="1">
        <v>237429.34</v>
      </c>
      <c r="Y444">
        <v>0.56679999999999997</v>
      </c>
      <c r="Z444">
        <v>0.12620000000000001</v>
      </c>
      <c r="AA444">
        <v>0.30690000000000001</v>
      </c>
      <c r="AB444">
        <v>0.43319999999999997</v>
      </c>
      <c r="AC444">
        <v>237.43</v>
      </c>
      <c r="AD444" s="1">
        <v>6478.5</v>
      </c>
      <c r="AE444">
        <v>446.18</v>
      </c>
      <c r="AF444" s="1">
        <v>187609.84</v>
      </c>
      <c r="AG444" t="s">
        <v>3</v>
      </c>
      <c r="AH444" s="1">
        <v>33371</v>
      </c>
      <c r="AI444" s="1">
        <v>52374.2</v>
      </c>
      <c r="AJ444">
        <v>34.11</v>
      </c>
      <c r="AK444">
        <v>23.41</v>
      </c>
      <c r="AL444">
        <v>26.33</v>
      </c>
      <c r="AM444">
        <v>4.1100000000000003</v>
      </c>
      <c r="AN444" s="1">
        <v>1058.96</v>
      </c>
      <c r="AO444">
        <v>1.0219</v>
      </c>
      <c r="AP444" s="1">
        <v>1862.46</v>
      </c>
      <c r="AQ444" s="1">
        <v>2938.97</v>
      </c>
      <c r="AR444" s="1">
        <v>7645.85</v>
      </c>
      <c r="AS444">
        <v>805.16</v>
      </c>
      <c r="AT444">
        <v>355.59</v>
      </c>
      <c r="AU444" s="1">
        <v>13608.02</v>
      </c>
      <c r="AV444" s="1">
        <v>8342.2999999999993</v>
      </c>
      <c r="AW444">
        <v>0.48459999999999998</v>
      </c>
      <c r="AX444" s="1">
        <v>5756.58</v>
      </c>
      <c r="AY444">
        <v>0.33439999999999998</v>
      </c>
      <c r="AZ444" s="1">
        <v>1383.95</v>
      </c>
      <c r="BA444">
        <v>8.0399999999999999E-2</v>
      </c>
      <c r="BB444" s="1">
        <v>1730.67</v>
      </c>
      <c r="BC444">
        <v>0.10050000000000001</v>
      </c>
      <c r="BD444" s="1">
        <v>17213.5</v>
      </c>
      <c r="BE444" s="1">
        <v>6818.07</v>
      </c>
      <c r="BF444">
        <v>2.1528</v>
      </c>
      <c r="BG444">
        <v>0.52480000000000004</v>
      </c>
      <c r="BH444">
        <v>0.26300000000000001</v>
      </c>
      <c r="BI444">
        <v>0.1439</v>
      </c>
      <c r="BJ444">
        <v>4.58E-2</v>
      </c>
      <c r="BK444">
        <v>2.2499999999999999E-2</v>
      </c>
    </row>
    <row r="445" spans="1:63" x14ac:dyDescent="0.25">
      <c r="A445" t="s">
        <v>446</v>
      </c>
      <c r="B445">
        <v>44685</v>
      </c>
      <c r="C445">
        <v>23.81</v>
      </c>
      <c r="D445">
        <v>113.68</v>
      </c>
      <c r="E445" s="1">
        <v>2706.72</v>
      </c>
      <c r="F445" s="1">
        <v>2364.96</v>
      </c>
      <c r="G445">
        <v>4.1000000000000003E-3</v>
      </c>
      <c r="H445">
        <v>8.9999999999999998E-4</v>
      </c>
      <c r="I445">
        <v>0.11310000000000001</v>
      </c>
      <c r="J445">
        <v>1.2999999999999999E-3</v>
      </c>
      <c r="K445">
        <v>6.5600000000000006E-2</v>
      </c>
      <c r="L445">
        <v>0.69299999999999995</v>
      </c>
      <c r="M445">
        <v>0.12189999999999999</v>
      </c>
      <c r="N445">
        <v>0.92959999999999998</v>
      </c>
      <c r="O445">
        <v>1.17E-2</v>
      </c>
      <c r="P445">
        <v>0.1852</v>
      </c>
      <c r="Q445" s="1">
        <v>61060.03</v>
      </c>
      <c r="R445">
        <v>0.1792</v>
      </c>
      <c r="S445">
        <v>0.2064</v>
      </c>
      <c r="T445">
        <v>0.61439999999999995</v>
      </c>
      <c r="U445">
        <v>21.57</v>
      </c>
      <c r="V445" s="1">
        <v>81953.83</v>
      </c>
      <c r="W445">
        <v>122.69</v>
      </c>
      <c r="X445" s="1">
        <v>118628.1</v>
      </c>
      <c r="Y445">
        <v>0.6825</v>
      </c>
      <c r="Z445">
        <v>0.22650000000000001</v>
      </c>
      <c r="AA445">
        <v>9.0999999999999998E-2</v>
      </c>
      <c r="AB445">
        <v>0.3175</v>
      </c>
      <c r="AC445">
        <v>118.63</v>
      </c>
      <c r="AD445" s="1">
        <v>3913.94</v>
      </c>
      <c r="AE445">
        <v>457.68</v>
      </c>
      <c r="AF445" s="1">
        <v>97988.41</v>
      </c>
      <c r="AG445" t="s">
        <v>3</v>
      </c>
      <c r="AH445" s="1">
        <v>28174</v>
      </c>
      <c r="AI445" s="1">
        <v>44481.69</v>
      </c>
      <c r="AJ445">
        <v>48.41</v>
      </c>
      <c r="AK445">
        <v>30.63</v>
      </c>
      <c r="AL445">
        <v>35.72</v>
      </c>
      <c r="AM445">
        <v>4.57</v>
      </c>
      <c r="AN445">
        <v>659.42</v>
      </c>
      <c r="AO445">
        <v>0.95979999999999999</v>
      </c>
      <c r="AP445" s="1">
        <v>1753.13</v>
      </c>
      <c r="AQ445" s="1">
        <v>2512.9699999999998</v>
      </c>
      <c r="AR445" s="1">
        <v>7804.65</v>
      </c>
      <c r="AS445">
        <v>938.54</v>
      </c>
      <c r="AT445">
        <v>391.71</v>
      </c>
      <c r="AU445" s="1">
        <v>13401.01</v>
      </c>
      <c r="AV445" s="1">
        <v>9195.32</v>
      </c>
      <c r="AW445">
        <v>0.55779999999999996</v>
      </c>
      <c r="AX445" s="1">
        <v>4047.64</v>
      </c>
      <c r="AY445">
        <v>0.2455</v>
      </c>
      <c r="AZ445" s="1">
        <v>1096.17</v>
      </c>
      <c r="BA445">
        <v>6.6500000000000004E-2</v>
      </c>
      <c r="BB445" s="1">
        <v>2145.44</v>
      </c>
      <c r="BC445">
        <v>0.13009999999999999</v>
      </c>
      <c r="BD445" s="1">
        <v>16484.580000000002</v>
      </c>
      <c r="BE445" s="1">
        <v>6202.74</v>
      </c>
      <c r="BF445">
        <v>2.4823</v>
      </c>
      <c r="BG445">
        <v>0.54810000000000003</v>
      </c>
      <c r="BH445">
        <v>0.23799999999999999</v>
      </c>
      <c r="BI445">
        <v>0.1739</v>
      </c>
      <c r="BJ445">
        <v>2.7400000000000001E-2</v>
      </c>
      <c r="BK445">
        <v>1.26E-2</v>
      </c>
    </row>
    <row r="446" spans="1:63" x14ac:dyDescent="0.25">
      <c r="A446" t="s">
        <v>447</v>
      </c>
      <c r="B446">
        <v>44693</v>
      </c>
      <c r="C446">
        <v>9.76</v>
      </c>
      <c r="D446">
        <v>204.85</v>
      </c>
      <c r="E446" s="1">
        <v>1999.72</v>
      </c>
      <c r="F446" s="1">
        <v>1975.59</v>
      </c>
      <c r="G446">
        <v>1.5699999999999999E-2</v>
      </c>
      <c r="H446">
        <v>6.9999999999999999E-4</v>
      </c>
      <c r="I446">
        <v>8.09E-2</v>
      </c>
      <c r="J446">
        <v>1.4E-3</v>
      </c>
      <c r="K446">
        <v>7.2700000000000001E-2</v>
      </c>
      <c r="L446">
        <v>0.76439999999999997</v>
      </c>
      <c r="M446">
        <v>6.4199999999999993E-2</v>
      </c>
      <c r="N446">
        <v>0.52280000000000004</v>
      </c>
      <c r="O446">
        <v>2.6700000000000002E-2</v>
      </c>
      <c r="P446">
        <v>0.1578</v>
      </c>
      <c r="Q446" s="1">
        <v>68300.259999999995</v>
      </c>
      <c r="R446">
        <v>0.15890000000000001</v>
      </c>
      <c r="S446">
        <v>0.19700000000000001</v>
      </c>
      <c r="T446">
        <v>0.64410000000000001</v>
      </c>
      <c r="U446">
        <v>15.33</v>
      </c>
      <c r="V446" s="1">
        <v>92312.73</v>
      </c>
      <c r="W446">
        <v>127.22</v>
      </c>
      <c r="X446" s="1">
        <v>176366.39</v>
      </c>
      <c r="Y446">
        <v>0.67459999999999998</v>
      </c>
      <c r="Z446">
        <v>0.2782</v>
      </c>
      <c r="AA446">
        <v>4.7100000000000003E-2</v>
      </c>
      <c r="AB446">
        <v>0.32540000000000002</v>
      </c>
      <c r="AC446">
        <v>176.37</v>
      </c>
      <c r="AD446" s="1">
        <v>7562.77</v>
      </c>
      <c r="AE446">
        <v>767.76</v>
      </c>
      <c r="AF446" s="1">
        <v>152571.70000000001</v>
      </c>
      <c r="AG446" t="s">
        <v>3</v>
      </c>
      <c r="AH446" s="1">
        <v>34765</v>
      </c>
      <c r="AI446" s="1">
        <v>51685.45</v>
      </c>
      <c r="AJ446">
        <v>66.72</v>
      </c>
      <c r="AK446">
        <v>39.340000000000003</v>
      </c>
      <c r="AL446">
        <v>47.1</v>
      </c>
      <c r="AM446">
        <v>4.8</v>
      </c>
      <c r="AN446">
        <v>85.54</v>
      </c>
      <c r="AO446">
        <v>1.0545</v>
      </c>
      <c r="AP446" s="1">
        <v>1744.76</v>
      </c>
      <c r="AQ446" s="1">
        <v>1938.46</v>
      </c>
      <c r="AR446" s="1">
        <v>7975.54</v>
      </c>
      <c r="AS446">
        <v>934.28</v>
      </c>
      <c r="AT446">
        <v>390.78</v>
      </c>
      <c r="AU446" s="1">
        <v>12983.82</v>
      </c>
      <c r="AV446" s="1">
        <v>5643.43</v>
      </c>
      <c r="AW446">
        <v>0.3725</v>
      </c>
      <c r="AX446" s="1">
        <v>6407.6</v>
      </c>
      <c r="AY446">
        <v>0.42299999999999999</v>
      </c>
      <c r="AZ446" s="1">
        <v>1638.4</v>
      </c>
      <c r="BA446">
        <v>0.1081</v>
      </c>
      <c r="BB446" s="1">
        <v>1459.99</v>
      </c>
      <c r="BC446">
        <v>9.64E-2</v>
      </c>
      <c r="BD446" s="1">
        <v>15149.43</v>
      </c>
      <c r="BE446" s="1">
        <v>4465.93</v>
      </c>
      <c r="BF446">
        <v>1.1136999999999999</v>
      </c>
      <c r="BG446">
        <v>0.57340000000000002</v>
      </c>
      <c r="BH446">
        <v>0.23580000000000001</v>
      </c>
      <c r="BI446">
        <v>0.13969999999999999</v>
      </c>
      <c r="BJ446">
        <v>3.1199999999999999E-2</v>
      </c>
      <c r="BK446">
        <v>1.9900000000000001E-2</v>
      </c>
    </row>
    <row r="447" spans="1:63" x14ac:dyDescent="0.25">
      <c r="A447" t="s">
        <v>448</v>
      </c>
      <c r="B447">
        <v>50054</v>
      </c>
      <c r="C447">
        <v>40.520000000000003</v>
      </c>
      <c r="D447">
        <v>100.59</v>
      </c>
      <c r="E447" s="1">
        <v>4076.37</v>
      </c>
      <c r="F447" s="1">
        <v>3922.53</v>
      </c>
      <c r="G447">
        <v>4.53E-2</v>
      </c>
      <c r="H447">
        <v>5.9999999999999995E-4</v>
      </c>
      <c r="I447">
        <v>2.9700000000000001E-2</v>
      </c>
      <c r="J447">
        <v>8.9999999999999998E-4</v>
      </c>
      <c r="K447">
        <v>3.6900000000000002E-2</v>
      </c>
      <c r="L447">
        <v>0.8468</v>
      </c>
      <c r="M447">
        <v>3.9800000000000002E-2</v>
      </c>
      <c r="N447">
        <v>9.8500000000000004E-2</v>
      </c>
      <c r="O447">
        <v>1.34E-2</v>
      </c>
      <c r="P447">
        <v>0.1137</v>
      </c>
      <c r="Q447" s="1">
        <v>74877.440000000002</v>
      </c>
      <c r="R447">
        <v>0.161</v>
      </c>
      <c r="S447">
        <v>0.18870000000000001</v>
      </c>
      <c r="T447">
        <v>0.65029999999999999</v>
      </c>
      <c r="U447">
        <v>23.52</v>
      </c>
      <c r="V447" s="1">
        <v>97106.19</v>
      </c>
      <c r="W447">
        <v>170.48</v>
      </c>
      <c r="X447" s="1">
        <v>260524.55</v>
      </c>
      <c r="Y447">
        <v>0.82950000000000002</v>
      </c>
      <c r="Z447">
        <v>0.1313</v>
      </c>
      <c r="AA447">
        <v>3.9199999999999999E-2</v>
      </c>
      <c r="AB447">
        <v>0.17050000000000001</v>
      </c>
      <c r="AC447">
        <v>260.52</v>
      </c>
      <c r="AD447" s="1">
        <v>10184.1</v>
      </c>
      <c r="AE447" s="1">
        <v>1015.71</v>
      </c>
      <c r="AF447" s="1">
        <v>258504.24</v>
      </c>
      <c r="AG447" t="s">
        <v>3</v>
      </c>
      <c r="AH447" s="1">
        <v>56544</v>
      </c>
      <c r="AI447" s="1">
        <v>121469.93</v>
      </c>
      <c r="AJ447">
        <v>73.11</v>
      </c>
      <c r="AK447">
        <v>37.56</v>
      </c>
      <c r="AL447">
        <v>45.02</v>
      </c>
      <c r="AM447">
        <v>4.6500000000000004</v>
      </c>
      <c r="AN447" s="1">
        <v>1815.64</v>
      </c>
      <c r="AO447">
        <v>0.65239999999999998</v>
      </c>
      <c r="AP447" s="1">
        <v>1574.12</v>
      </c>
      <c r="AQ447" s="1">
        <v>2109.5300000000002</v>
      </c>
      <c r="AR447" s="1">
        <v>7870.79</v>
      </c>
      <c r="AS447">
        <v>834.3</v>
      </c>
      <c r="AT447">
        <v>379.31</v>
      </c>
      <c r="AU447" s="1">
        <v>12768.05</v>
      </c>
      <c r="AV447" s="1">
        <v>3111.81</v>
      </c>
      <c r="AW447">
        <v>0.22309999999999999</v>
      </c>
      <c r="AX447" s="1">
        <v>9272.59</v>
      </c>
      <c r="AY447">
        <v>0.66469999999999996</v>
      </c>
      <c r="AZ447">
        <v>863.14</v>
      </c>
      <c r="BA447">
        <v>6.1899999999999997E-2</v>
      </c>
      <c r="BB447">
        <v>701.82</v>
      </c>
      <c r="BC447">
        <v>5.0299999999999997E-2</v>
      </c>
      <c r="BD447" s="1">
        <v>13949.35</v>
      </c>
      <c r="BE447" s="1">
        <v>1592.87</v>
      </c>
      <c r="BF447">
        <v>0.157</v>
      </c>
      <c r="BG447">
        <v>0.6008</v>
      </c>
      <c r="BH447">
        <v>0.23630000000000001</v>
      </c>
      <c r="BI447">
        <v>0.1149</v>
      </c>
      <c r="BJ447">
        <v>3.1099999999999999E-2</v>
      </c>
      <c r="BK447">
        <v>1.6899999999999998E-2</v>
      </c>
    </row>
    <row r="448" spans="1:63" x14ac:dyDescent="0.25">
      <c r="A448" t="s">
        <v>449</v>
      </c>
      <c r="B448">
        <v>47001</v>
      </c>
      <c r="C448">
        <v>23.24</v>
      </c>
      <c r="D448">
        <v>265.77</v>
      </c>
      <c r="E448" s="1">
        <v>6175.91</v>
      </c>
      <c r="F448" s="1">
        <v>5646.26</v>
      </c>
      <c r="G448">
        <v>3.3799999999999997E-2</v>
      </c>
      <c r="H448">
        <v>2E-3</v>
      </c>
      <c r="I448">
        <v>0.2329</v>
      </c>
      <c r="J448">
        <v>1.1999999999999999E-3</v>
      </c>
      <c r="K448">
        <v>0.1056</v>
      </c>
      <c r="L448">
        <v>0.54279999999999995</v>
      </c>
      <c r="M448">
        <v>8.1699999999999995E-2</v>
      </c>
      <c r="N448">
        <v>0.55130000000000001</v>
      </c>
      <c r="O448">
        <v>6.0900000000000003E-2</v>
      </c>
      <c r="P448">
        <v>0.15989999999999999</v>
      </c>
      <c r="Q448" s="1">
        <v>69655.5</v>
      </c>
      <c r="R448">
        <v>0.1731</v>
      </c>
      <c r="S448">
        <v>0.21440000000000001</v>
      </c>
      <c r="T448">
        <v>0.61250000000000004</v>
      </c>
      <c r="U448">
        <v>39.57</v>
      </c>
      <c r="V448" s="1">
        <v>95187.04</v>
      </c>
      <c r="W448">
        <v>152.97</v>
      </c>
      <c r="X448" s="1">
        <v>173204.01</v>
      </c>
      <c r="Y448">
        <v>0.69869999999999999</v>
      </c>
      <c r="Z448">
        <v>0.25430000000000003</v>
      </c>
      <c r="AA448">
        <v>4.7E-2</v>
      </c>
      <c r="AB448">
        <v>0.30130000000000001</v>
      </c>
      <c r="AC448">
        <v>173.2</v>
      </c>
      <c r="AD448" s="1">
        <v>7395.68</v>
      </c>
      <c r="AE448">
        <v>752.43</v>
      </c>
      <c r="AF448" s="1">
        <v>153814.28</v>
      </c>
      <c r="AG448" t="s">
        <v>3</v>
      </c>
      <c r="AH448" s="1">
        <v>35999</v>
      </c>
      <c r="AI448" s="1">
        <v>55818.31</v>
      </c>
      <c r="AJ448">
        <v>69.430000000000007</v>
      </c>
      <c r="AK448">
        <v>39.64</v>
      </c>
      <c r="AL448">
        <v>47.59</v>
      </c>
      <c r="AM448">
        <v>5.22</v>
      </c>
      <c r="AN448">
        <v>781.2</v>
      </c>
      <c r="AO448">
        <v>0.99009999999999998</v>
      </c>
      <c r="AP448" s="1">
        <v>1626.78</v>
      </c>
      <c r="AQ448" s="1">
        <v>2145.19</v>
      </c>
      <c r="AR448" s="1">
        <v>7866.73</v>
      </c>
      <c r="AS448">
        <v>958.94</v>
      </c>
      <c r="AT448">
        <v>403.65</v>
      </c>
      <c r="AU448" s="1">
        <v>13001.29</v>
      </c>
      <c r="AV448" s="1">
        <v>5704.22</v>
      </c>
      <c r="AW448">
        <v>0.37909999999999999</v>
      </c>
      <c r="AX448" s="1">
        <v>7027.71</v>
      </c>
      <c r="AY448">
        <v>0.46710000000000002</v>
      </c>
      <c r="AZ448">
        <v>852.27</v>
      </c>
      <c r="BA448">
        <v>5.6599999999999998E-2</v>
      </c>
      <c r="BB448" s="1">
        <v>1461.06</v>
      </c>
      <c r="BC448">
        <v>9.7100000000000006E-2</v>
      </c>
      <c r="BD448" s="1">
        <v>15045.25</v>
      </c>
      <c r="BE448" s="1">
        <v>3568.15</v>
      </c>
      <c r="BF448">
        <v>0.81030000000000002</v>
      </c>
      <c r="BG448">
        <v>0.5857</v>
      </c>
      <c r="BH448">
        <v>0.2288</v>
      </c>
      <c r="BI448">
        <v>0.13900000000000001</v>
      </c>
      <c r="BJ448">
        <v>3.0499999999999999E-2</v>
      </c>
      <c r="BK448">
        <v>1.5900000000000001E-2</v>
      </c>
    </row>
    <row r="449" spans="1:63" x14ac:dyDescent="0.25">
      <c r="A449" t="s">
        <v>450</v>
      </c>
      <c r="B449">
        <v>46599</v>
      </c>
      <c r="C449">
        <v>11.38</v>
      </c>
      <c r="D449">
        <v>147.71</v>
      </c>
      <c r="E449" s="1">
        <v>1681.05</v>
      </c>
      <c r="F449" s="1">
        <v>1540.27</v>
      </c>
      <c r="G449">
        <v>2.1000000000000001E-2</v>
      </c>
      <c r="H449">
        <v>1.1000000000000001E-3</v>
      </c>
      <c r="I449">
        <v>0.39029999999999998</v>
      </c>
      <c r="J449">
        <v>8.9999999999999998E-4</v>
      </c>
      <c r="K449">
        <v>9.64E-2</v>
      </c>
      <c r="L449">
        <v>0.4138</v>
      </c>
      <c r="M449">
        <v>7.6499999999999999E-2</v>
      </c>
      <c r="N449">
        <v>0.63949999999999996</v>
      </c>
      <c r="O449">
        <v>4.2900000000000001E-2</v>
      </c>
      <c r="P449">
        <v>0.16489999999999999</v>
      </c>
      <c r="Q449" s="1">
        <v>68692.179999999993</v>
      </c>
      <c r="R449">
        <v>0.20930000000000001</v>
      </c>
      <c r="S449">
        <v>0.2291</v>
      </c>
      <c r="T449">
        <v>0.56159999999999999</v>
      </c>
      <c r="U449">
        <v>15.67</v>
      </c>
      <c r="V449" s="1">
        <v>88785.58</v>
      </c>
      <c r="W449">
        <v>104.77</v>
      </c>
      <c r="X449" s="1">
        <v>193625.81</v>
      </c>
      <c r="Y449">
        <v>0.64239999999999997</v>
      </c>
      <c r="Z449">
        <v>0.29820000000000002</v>
      </c>
      <c r="AA449">
        <v>5.9400000000000001E-2</v>
      </c>
      <c r="AB449">
        <v>0.35759999999999997</v>
      </c>
      <c r="AC449">
        <v>193.63</v>
      </c>
      <c r="AD449" s="1">
        <v>9554.41</v>
      </c>
      <c r="AE449">
        <v>875.17</v>
      </c>
      <c r="AF449" s="1">
        <v>167357.01999999999</v>
      </c>
      <c r="AG449" t="s">
        <v>3</v>
      </c>
      <c r="AH449" s="1">
        <v>35077</v>
      </c>
      <c r="AI449" s="1">
        <v>55007.53</v>
      </c>
      <c r="AJ449">
        <v>73.06</v>
      </c>
      <c r="AK449">
        <v>43.61</v>
      </c>
      <c r="AL449">
        <v>52.6</v>
      </c>
      <c r="AM449">
        <v>4.93</v>
      </c>
      <c r="AN449" s="1">
        <v>2967.99</v>
      </c>
      <c r="AO449">
        <v>1.1357999999999999</v>
      </c>
      <c r="AP449" s="1">
        <v>2248.79</v>
      </c>
      <c r="AQ449" s="1">
        <v>2290.5300000000002</v>
      </c>
      <c r="AR449" s="1">
        <v>8561.61</v>
      </c>
      <c r="AS449" s="1">
        <v>1034.06</v>
      </c>
      <c r="AT449">
        <v>487.46</v>
      </c>
      <c r="AU449" s="1">
        <v>14622.45</v>
      </c>
      <c r="AV449" s="1">
        <v>5575.43</v>
      </c>
      <c r="AW449">
        <v>0.30819999999999997</v>
      </c>
      <c r="AX449" s="1">
        <v>9028.73</v>
      </c>
      <c r="AY449">
        <v>0.49919999999999998</v>
      </c>
      <c r="AZ449" s="1">
        <v>1821.04</v>
      </c>
      <c r="BA449">
        <v>0.1007</v>
      </c>
      <c r="BB449" s="1">
        <v>1662.6</v>
      </c>
      <c r="BC449">
        <v>9.1899999999999996E-2</v>
      </c>
      <c r="BD449" s="1">
        <v>18087.8</v>
      </c>
      <c r="BE449" s="1">
        <v>3374.73</v>
      </c>
      <c r="BF449">
        <v>0.7208</v>
      </c>
      <c r="BG449">
        <v>0.56389999999999996</v>
      </c>
      <c r="BH449">
        <v>0.2127</v>
      </c>
      <c r="BI449">
        <v>0.17269999999999999</v>
      </c>
      <c r="BJ449">
        <v>3.3799999999999997E-2</v>
      </c>
      <c r="BK449">
        <v>1.6899999999999998E-2</v>
      </c>
    </row>
    <row r="450" spans="1:63" x14ac:dyDescent="0.25">
      <c r="A450" t="s">
        <v>451</v>
      </c>
      <c r="B450">
        <v>48439</v>
      </c>
      <c r="C450">
        <v>100.19</v>
      </c>
      <c r="D450">
        <v>7.6</v>
      </c>
      <c r="E450">
        <v>761.59</v>
      </c>
      <c r="F450">
        <v>732.34</v>
      </c>
      <c r="G450">
        <v>1.6000000000000001E-3</v>
      </c>
      <c r="H450">
        <v>1.8E-3</v>
      </c>
      <c r="I450">
        <v>5.1999999999999998E-3</v>
      </c>
      <c r="J450">
        <v>1E-3</v>
      </c>
      <c r="K450">
        <v>2.3E-2</v>
      </c>
      <c r="L450">
        <v>0.93789999999999996</v>
      </c>
      <c r="M450">
        <v>2.9600000000000001E-2</v>
      </c>
      <c r="N450">
        <v>0.38669999999999999</v>
      </c>
      <c r="O450">
        <v>3.5999999999999999E-3</v>
      </c>
      <c r="P450">
        <v>0.15820000000000001</v>
      </c>
      <c r="Q450" s="1">
        <v>56765.43</v>
      </c>
      <c r="R450">
        <v>0.23069999999999999</v>
      </c>
      <c r="S450">
        <v>0.21560000000000001</v>
      </c>
      <c r="T450">
        <v>0.55379999999999996</v>
      </c>
      <c r="U450">
        <v>8.67</v>
      </c>
      <c r="V450" s="1">
        <v>69850.8</v>
      </c>
      <c r="W450">
        <v>83.88</v>
      </c>
      <c r="X450" s="1">
        <v>192004.46</v>
      </c>
      <c r="Y450">
        <v>0.77690000000000003</v>
      </c>
      <c r="Z450">
        <v>4.9099999999999998E-2</v>
      </c>
      <c r="AA450">
        <v>0.17399999999999999</v>
      </c>
      <c r="AB450">
        <v>0.22309999999999999</v>
      </c>
      <c r="AC450">
        <v>192</v>
      </c>
      <c r="AD450" s="1">
        <v>5585.05</v>
      </c>
      <c r="AE450">
        <v>549.98</v>
      </c>
      <c r="AF450" s="1">
        <v>176033.64</v>
      </c>
      <c r="AG450" t="s">
        <v>3</v>
      </c>
      <c r="AH450" s="1">
        <v>37060</v>
      </c>
      <c r="AI450" s="1">
        <v>55316.95</v>
      </c>
      <c r="AJ450">
        <v>37.6</v>
      </c>
      <c r="AK450">
        <v>25.54</v>
      </c>
      <c r="AL450">
        <v>28.3</v>
      </c>
      <c r="AM450">
        <v>4.63</v>
      </c>
      <c r="AN450" s="1">
        <v>1523.7</v>
      </c>
      <c r="AO450">
        <v>1.4149</v>
      </c>
      <c r="AP450" s="1">
        <v>1981.98</v>
      </c>
      <c r="AQ450" s="1">
        <v>2542.31</v>
      </c>
      <c r="AR450" s="1">
        <v>7726.9</v>
      </c>
      <c r="AS450">
        <v>699.16</v>
      </c>
      <c r="AT450">
        <v>386.15</v>
      </c>
      <c r="AU450" s="1">
        <v>13336.49</v>
      </c>
      <c r="AV450" s="1">
        <v>7914.12</v>
      </c>
      <c r="AW450">
        <v>0.46500000000000002</v>
      </c>
      <c r="AX450" s="1">
        <v>5901.87</v>
      </c>
      <c r="AY450">
        <v>0.3468</v>
      </c>
      <c r="AZ450" s="1">
        <v>1833.16</v>
      </c>
      <c r="BA450">
        <v>0.1077</v>
      </c>
      <c r="BB450" s="1">
        <v>1370.74</v>
      </c>
      <c r="BC450">
        <v>8.0500000000000002E-2</v>
      </c>
      <c r="BD450" s="1">
        <v>17019.900000000001</v>
      </c>
      <c r="BE450" s="1">
        <v>6444.49</v>
      </c>
      <c r="BF450">
        <v>1.9176</v>
      </c>
      <c r="BG450">
        <v>0.52829999999999999</v>
      </c>
      <c r="BH450">
        <v>0.2379</v>
      </c>
      <c r="BI450">
        <v>0.1676</v>
      </c>
      <c r="BJ450">
        <v>3.9E-2</v>
      </c>
      <c r="BK450">
        <v>2.7099999999999999E-2</v>
      </c>
    </row>
    <row r="451" spans="1:63" x14ac:dyDescent="0.25">
      <c r="A451" t="s">
        <v>452</v>
      </c>
      <c r="B451">
        <v>47506</v>
      </c>
      <c r="C451">
        <v>92.67</v>
      </c>
      <c r="D451">
        <v>6.99</v>
      </c>
      <c r="E451">
        <v>648.04999999999995</v>
      </c>
      <c r="F451">
        <v>650.01</v>
      </c>
      <c r="G451">
        <v>2.0999999999999999E-3</v>
      </c>
      <c r="H451">
        <v>1.6000000000000001E-3</v>
      </c>
      <c r="I451">
        <v>6.8999999999999999E-3</v>
      </c>
      <c r="J451">
        <v>1.1999999999999999E-3</v>
      </c>
      <c r="K451">
        <v>3.3599999999999998E-2</v>
      </c>
      <c r="L451">
        <v>0.93010000000000004</v>
      </c>
      <c r="M451">
        <v>2.4500000000000001E-2</v>
      </c>
      <c r="N451">
        <v>0.33160000000000001</v>
      </c>
      <c r="O451">
        <v>2.8E-3</v>
      </c>
      <c r="P451">
        <v>0.14910000000000001</v>
      </c>
      <c r="Q451" s="1">
        <v>57652.22</v>
      </c>
      <c r="R451">
        <v>0.19819999999999999</v>
      </c>
      <c r="S451">
        <v>0.2117</v>
      </c>
      <c r="T451">
        <v>0.59009999999999996</v>
      </c>
      <c r="U451">
        <v>8</v>
      </c>
      <c r="V451" s="1">
        <v>65739.95</v>
      </c>
      <c r="W451">
        <v>77.52</v>
      </c>
      <c r="X451" s="1">
        <v>204078.89</v>
      </c>
      <c r="Y451">
        <v>0.71589999999999998</v>
      </c>
      <c r="Z451">
        <v>5.45E-2</v>
      </c>
      <c r="AA451">
        <v>0.2296</v>
      </c>
      <c r="AB451">
        <v>0.28410000000000002</v>
      </c>
      <c r="AC451">
        <v>204.08</v>
      </c>
      <c r="AD451" s="1">
        <v>6089.48</v>
      </c>
      <c r="AE451">
        <v>552.29999999999995</v>
      </c>
      <c r="AF451" s="1">
        <v>184895.3</v>
      </c>
      <c r="AG451" t="s">
        <v>3</v>
      </c>
      <c r="AH451" s="1">
        <v>35818</v>
      </c>
      <c r="AI451" s="1">
        <v>54927.94</v>
      </c>
      <c r="AJ451">
        <v>40.01</v>
      </c>
      <c r="AK451">
        <v>25.46</v>
      </c>
      <c r="AL451">
        <v>28.42</v>
      </c>
      <c r="AM451">
        <v>4.41</v>
      </c>
      <c r="AN451" s="1">
        <v>1595.89</v>
      </c>
      <c r="AO451">
        <v>1.4603999999999999</v>
      </c>
      <c r="AP451" s="1">
        <v>2023.41</v>
      </c>
      <c r="AQ451" s="1">
        <v>2568.2800000000002</v>
      </c>
      <c r="AR451" s="1">
        <v>7882.13</v>
      </c>
      <c r="AS451">
        <v>726.28</v>
      </c>
      <c r="AT451">
        <v>394.46</v>
      </c>
      <c r="AU451" s="1">
        <v>13594.55</v>
      </c>
      <c r="AV451" s="1">
        <v>7453.23</v>
      </c>
      <c r="AW451">
        <v>0.44090000000000001</v>
      </c>
      <c r="AX451" s="1">
        <v>6150.8</v>
      </c>
      <c r="AY451">
        <v>0.36380000000000001</v>
      </c>
      <c r="AZ451" s="1">
        <v>1999.64</v>
      </c>
      <c r="BA451">
        <v>0.1183</v>
      </c>
      <c r="BB451" s="1">
        <v>1301.78</v>
      </c>
      <c r="BC451">
        <v>7.6999999999999999E-2</v>
      </c>
      <c r="BD451" s="1">
        <v>16905.439999999999</v>
      </c>
      <c r="BE451" s="1">
        <v>6583.48</v>
      </c>
      <c r="BF451">
        <v>2.0127999999999999</v>
      </c>
      <c r="BG451">
        <v>0.53190000000000004</v>
      </c>
      <c r="BH451">
        <v>0.2419</v>
      </c>
      <c r="BI451">
        <v>0.1615</v>
      </c>
      <c r="BJ451">
        <v>4.0099999999999997E-2</v>
      </c>
      <c r="BK451">
        <v>2.47E-2</v>
      </c>
    </row>
    <row r="452" spans="1:63" x14ac:dyDescent="0.25">
      <c r="A452" t="s">
        <v>453</v>
      </c>
      <c r="B452">
        <v>46474</v>
      </c>
      <c r="C452">
        <v>161.62</v>
      </c>
      <c r="D452">
        <v>8.86</v>
      </c>
      <c r="E452" s="1">
        <v>1431.63</v>
      </c>
      <c r="F452" s="1">
        <v>1324.21</v>
      </c>
      <c r="G452">
        <v>1.6999999999999999E-3</v>
      </c>
      <c r="H452">
        <v>5.0000000000000001E-4</v>
      </c>
      <c r="I452">
        <v>6.0000000000000001E-3</v>
      </c>
      <c r="J452">
        <v>8.9999999999999998E-4</v>
      </c>
      <c r="K452">
        <v>0.02</v>
      </c>
      <c r="L452">
        <v>0.94079999999999997</v>
      </c>
      <c r="M452">
        <v>3.0099999999999998E-2</v>
      </c>
      <c r="N452">
        <v>0.50339999999999996</v>
      </c>
      <c r="O452">
        <v>2.8E-3</v>
      </c>
      <c r="P452">
        <v>0.15920000000000001</v>
      </c>
      <c r="Q452" s="1">
        <v>56379.68</v>
      </c>
      <c r="R452">
        <v>0.18629999999999999</v>
      </c>
      <c r="S452">
        <v>0.23039999999999999</v>
      </c>
      <c r="T452">
        <v>0.58330000000000004</v>
      </c>
      <c r="U452">
        <v>12.95</v>
      </c>
      <c r="V452" s="1">
        <v>69890.850000000006</v>
      </c>
      <c r="W452">
        <v>105.65</v>
      </c>
      <c r="X452" s="1">
        <v>211601.8</v>
      </c>
      <c r="Y452">
        <v>0.58199999999999996</v>
      </c>
      <c r="Z452">
        <v>0.1396</v>
      </c>
      <c r="AA452">
        <v>0.27839999999999998</v>
      </c>
      <c r="AB452">
        <v>0.41799999999999998</v>
      </c>
      <c r="AC452">
        <v>211.6</v>
      </c>
      <c r="AD452" s="1">
        <v>5752.65</v>
      </c>
      <c r="AE452">
        <v>423.91</v>
      </c>
      <c r="AF452" s="1">
        <v>174262.87</v>
      </c>
      <c r="AG452" t="s">
        <v>3</v>
      </c>
      <c r="AH452" s="1">
        <v>33580</v>
      </c>
      <c r="AI452" s="1">
        <v>50674.06</v>
      </c>
      <c r="AJ452">
        <v>33.28</v>
      </c>
      <c r="AK452">
        <v>23.74</v>
      </c>
      <c r="AL452">
        <v>26.12</v>
      </c>
      <c r="AM452">
        <v>4.2</v>
      </c>
      <c r="AN452" s="1">
        <v>1232.93</v>
      </c>
      <c r="AO452">
        <v>1.089</v>
      </c>
      <c r="AP452" s="1">
        <v>1674.99</v>
      </c>
      <c r="AQ452" s="1">
        <v>2649.44</v>
      </c>
      <c r="AR452" s="1">
        <v>7579.57</v>
      </c>
      <c r="AS452">
        <v>718.84</v>
      </c>
      <c r="AT452">
        <v>285.10000000000002</v>
      </c>
      <c r="AU452" s="1">
        <v>12907.93</v>
      </c>
      <c r="AV452" s="1">
        <v>8002.08</v>
      </c>
      <c r="AW452">
        <v>0.49099999999999999</v>
      </c>
      <c r="AX452" s="1">
        <v>5441.78</v>
      </c>
      <c r="AY452">
        <v>0.33389999999999997</v>
      </c>
      <c r="AZ452" s="1">
        <v>1341.44</v>
      </c>
      <c r="BA452">
        <v>8.2299999999999998E-2</v>
      </c>
      <c r="BB452" s="1">
        <v>1511.15</v>
      </c>
      <c r="BC452">
        <v>9.2700000000000005E-2</v>
      </c>
      <c r="BD452" s="1">
        <v>16296.46</v>
      </c>
      <c r="BE452" s="1">
        <v>6497.47</v>
      </c>
      <c r="BF452">
        <v>2.1358000000000001</v>
      </c>
      <c r="BG452">
        <v>0.53390000000000004</v>
      </c>
      <c r="BH452">
        <v>0.2606</v>
      </c>
      <c r="BI452">
        <v>0.1399</v>
      </c>
      <c r="BJ452">
        <v>4.4999999999999998E-2</v>
      </c>
      <c r="BK452">
        <v>2.06E-2</v>
      </c>
    </row>
    <row r="453" spans="1:63" x14ac:dyDescent="0.25">
      <c r="A453" t="s">
        <v>454</v>
      </c>
      <c r="B453">
        <v>46078</v>
      </c>
      <c r="C453">
        <v>79.52</v>
      </c>
      <c r="D453">
        <v>13.94</v>
      </c>
      <c r="E453" s="1">
        <v>1108.2</v>
      </c>
      <c r="F453" s="1">
        <v>1046.74</v>
      </c>
      <c r="G453">
        <v>1.9E-3</v>
      </c>
      <c r="H453">
        <v>6.9999999999999999E-4</v>
      </c>
      <c r="I453">
        <v>1.11E-2</v>
      </c>
      <c r="J453">
        <v>1.1000000000000001E-3</v>
      </c>
      <c r="K453">
        <v>2.7900000000000001E-2</v>
      </c>
      <c r="L453">
        <v>0.92030000000000001</v>
      </c>
      <c r="M453">
        <v>3.6999999999999998E-2</v>
      </c>
      <c r="N453">
        <v>0.57730000000000004</v>
      </c>
      <c r="O453">
        <v>3.2000000000000002E-3</v>
      </c>
      <c r="P453">
        <v>0.17080000000000001</v>
      </c>
      <c r="Q453" s="1">
        <v>54872.43</v>
      </c>
      <c r="R453">
        <v>0.21099999999999999</v>
      </c>
      <c r="S453">
        <v>0.23330000000000001</v>
      </c>
      <c r="T453">
        <v>0.55569999999999997</v>
      </c>
      <c r="U453">
        <v>10.38</v>
      </c>
      <c r="V453" s="1">
        <v>75815.740000000005</v>
      </c>
      <c r="W453">
        <v>103.07</v>
      </c>
      <c r="X453" s="1">
        <v>143849.03</v>
      </c>
      <c r="Y453">
        <v>0.72989999999999999</v>
      </c>
      <c r="Z453">
        <v>0.12889999999999999</v>
      </c>
      <c r="AA453">
        <v>0.14119999999999999</v>
      </c>
      <c r="AB453">
        <v>0.27010000000000001</v>
      </c>
      <c r="AC453">
        <v>143.85</v>
      </c>
      <c r="AD453" s="1">
        <v>3701.79</v>
      </c>
      <c r="AE453">
        <v>411.65</v>
      </c>
      <c r="AF453" s="1">
        <v>129056.19</v>
      </c>
      <c r="AG453" t="s">
        <v>3</v>
      </c>
      <c r="AH453" s="1">
        <v>31642</v>
      </c>
      <c r="AI453" s="1">
        <v>48098.85</v>
      </c>
      <c r="AJ453">
        <v>36.619999999999997</v>
      </c>
      <c r="AK453">
        <v>23.78</v>
      </c>
      <c r="AL453">
        <v>27.08</v>
      </c>
      <c r="AM453">
        <v>3.96</v>
      </c>
      <c r="AN453" s="1">
        <v>1262.49</v>
      </c>
      <c r="AO453">
        <v>1.1081000000000001</v>
      </c>
      <c r="AP453" s="1">
        <v>1733.51</v>
      </c>
      <c r="AQ453" s="1">
        <v>2446.2399999999998</v>
      </c>
      <c r="AR453" s="1">
        <v>7594.07</v>
      </c>
      <c r="AS453">
        <v>736.74</v>
      </c>
      <c r="AT453">
        <v>354.39</v>
      </c>
      <c r="AU453" s="1">
        <v>12864.95</v>
      </c>
      <c r="AV453" s="1">
        <v>8694.56</v>
      </c>
      <c r="AW453">
        <v>0.55720000000000003</v>
      </c>
      <c r="AX453" s="1">
        <v>3818.06</v>
      </c>
      <c r="AY453">
        <v>0.2447</v>
      </c>
      <c r="AZ453" s="1">
        <v>1399.85</v>
      </c>
      <c r="BA453">
        <v>8.9700000000000002E-2</v>
      </c>
      <c r="BB453" s="1">
        <v>1692.14</v>
      </c>
      <c r="BC453">
        <v>0.1084</v>
      </c>
      <c r="BD453" s="1">
        <v>15604.61</v>
      </c>
      <c r="BE453" s="1">
        <v>7173.53</v>
      </c>
      <c r="BF453">
        <v>2.6480999999999999</v>
      </c>
      <c r="BG453">
        <v>0.53029999999999999</v>
      </c>
      <c r="BH453">
        <v>0.24110000000000001</v>
      </c>
      <c r="BI453">
        <v>0.16520000000000001</v>
      </c>
      <c r="BJ453">
        <v>3.7999999999999999E-2</v>
      </c>
      <c r="BK453">
        <v>2.5399999999999999E-2</v>
      </c>
    </row>
    <row r="454" spans="1:63" x14ac:dyDescent="0.25">
      <c r="A454" t="s">
        <v>455</v>
      </c>
      <c r="B454">
        <v>45591</v>
      </c>
      <c r="C454">
        <v>22.33</v>
      </c>
      <c r="D454">
        <v>51.96</v>
      </c>
      <c r="E454" s="1">
        <v>1160.52</v>
      </c>
      <c r="F454" s="1">
        <v>1148.1400000000001</v>
      </c>
      <c r="G454">
        <v>4.4999999999999997E-3</v>
      </c>
      <c r="H454">
        <v>6.9999999999999999E-4</v>
      </c>
      <c r="I454">
        <v>1.3100000000000001E-2</v>
      </c>
      <c r="J454">
        <v>6.9999999999999999E-4</v>
      </c>
      <c r="K454">
        <v>2.3800000000000002E-2</v>
      </c>
      <c r="L454">
        <v>0.91700000000000004</v>
      </c>
      <c r="M454">
        <v>4.0099999999999997E-2</v>
      </c>
      <c r="N454">
        <v>0.39789999999999998</v>
      </c>
      <c r="O454">
        <v>3.7000000000000002E-3</v>
      </c>
      <c r="P454">
        <v>0.14030000000000001</v>
      </c>
      <c r="Q454" s="1">
        <v>56834.86</v>
      </c>
      <c r="R454">
        <v>0.2029</v>
      </c>
      <c r="S454">
        <v>0.2044</v>
      </c>
      <c r="T454">
        <v>0.5927</v>
      </c>
      <c r="U454">
        <v>10.48</v>
      </c>
      <c r="V454" s="1">
        <v>73977.3</v>
      </c>
      <c r="W454">
        <v>107.01</v>
      </c>
      <c r="X454" s="1">
        <v>157925.16</v>
      </c>
      <c r="Y454">
        <v>0.73609999999999998</v>
      </c>
      <c r="Z454">
        <v>0.16619999999999999</v>
      </c>
      <c r="AA454">
        <v>9.7699999999999995E-2</v>
      </c>
      <c r="AB454">
        <v>0.26390000000000002</v>
      </c>
      <c r="AC454">
        <v>157.93</v>
      </c>
      <c r="AD454" s="1">
        <v>4768.8900000000003</v>
      </c>
      <c r="AE454">
        <v>526.73</v>
      </c>
      <c r="AF454" s="1">
        <v>133178.6</v>
      </c>
      <c r="AG454" t="s">
        <v>3</v>
      </c>
      <c r="AH454" s="1">
        <v>34293</v>
      </c>
      <c r="AI454" s="1">
        <v>53429.39</v>
      </c>
      <c r="AJ454">
        <v>43.63</v>
      </c>
      <c r="AK454">
        <v>27.52</v>
      </c>
      <c r="AL454">
        <v>34.68</v>
      </c>
      <c r="AM454">
        <v>4.38</v>
      </c>
      <c r="AN454" s="1">
        <v>1201.45</v>
      </c>
      <c r="AO454">
        <v>0.88039999999999996</v>
      </c>
      <c r="AP454" s="1">
        <v>1627.84</v>
      </c>
      <c r="AQ454" s="1">
        <v>1995.97</v>
      </c>
      <c r="AR454" s="1">
        <v>6746.41</v>
      </c>
      <c r="AS454">
        <v>645.5</v>
      </c>
      <c r="AT454">
        <v>332.01</v>
      </c>
      <c r="AU454" s="1">
        <v>11347.72</v>
      </c>
      <c r="AV454" s="1">
        <v>6571.82</v>
      </c>
      <c r="AW454">
        <v>0.4783</v>
      </c>
      <c r="AX454" s="1">
        <v>4310.5600000000004</v>
      </c>
      <c r="AY454">
        <v>0.31369999999999998</v>
      </c>
      <c r="AZ454" s="1">
        <v>1567.29</v>
      </c>
      <c r="BA454">
        <v>0.11409999999999999</v>
      </c>
      <c r="BB454" s="1">
        <v>1290.83</v>
      </c>
      <c r="BC454">
        <v>9.3899999999999997E-2</v>
      </c>
      <c r="BD454" s="1">
        <v>13740.51</v>
      </c>
      <c r="BE454" s="1">
        <v>5528.57</v>
      </c>
      <c r="BF454">
        <v>1.5354000000000001</v>
      </c>
      <c r="BG454">
        <v>0.55169999999999997</v>
      </c>
      <c r="BH454">
        <v>0.24249999999999999</v>
      </c>
      <c r="BI454">
        <v>0.15590000000000001</v>
      </c>
      <c r="BJ454">
        <v>3.3300000000000003E-2</v>
      </c>
      <c r="BK454">
        <v>1.6500000000000001E-2</v>
      </c>
    </row>
    <row r="455" spans="1:63" x14ac:dyDescent="0.25">
      <c r="A455" t="s">
        <v>456</v>
      </c>
      <c r="B455">
        <v>48447</v>
      </c>
      <c r="C455">
        <v>84.62</v>
      </c>
      <c r="D455">
        <v>20.05</v>
      </c>
      <c r="E455" s="1">
        <v>1696.89</v>
      </c>
      <c r="F455" s="1">
        <v>1637.09</v>
      </c>
      <c r="G455">
        <v>3.2000000000000002E-3</v>
      </c>
      <c r="H455">
        <v>8.0000000000000004E-4</v>
      </c>
      <c r="I455">
        <v>9.1999999999999998E-3</v>
      </c>
      <c r="J455">
        <v>1.1999999999999999E-3</v>
      </c>
      <c r="K455">
        <v>3.5099999999999999E-2</v>
      </c>
      <c r="L455">
        <v>0.9143</v>
      </c>
      <c r="M455">
        <v>3.6200000000000003E-2</v>
      </c>
      <c r="N455">
        <v>0.3836</v>
      </c>
      <c r="O455">
        <v>4.1999999999999997E-3</v>
      </c>
      <c r="P455">
        <v>0.1434</v>
      </c>
      <c r="Q455" s="1">
        <v>61530.81</v>
      </c>
      <c r="R455">
        <v>0.1754</v>
      </c>
      <c r="S455">
        <v>0.19620000000000001</v>
      </c>
      <c r="T455">
        <v>0.62839999999999996</v>
      </c>
      <c r="U455">
        <v>12.05</v>
      </c>
      <c r="V455" s="1">
        <v>79096.81</v>
      </c>
      <c r="W455">
        <v>135.44</v>
      </c>
      <c r="X455" s="1">
        <v>199351.55</v>
      </c>
      <c r="Y455">
        <v>0.746</v>
      </c>
      <c r="Z455">
        <v>0.13950000000000001</v>
      </c>
      <c r="AA455">
        <v>0.1145</v>
      </c>
      <c r="AB455">
        <v>0.254</v>
      </c>
      <c r="AC455">
        <v>199.35</v>
      </c>
      <c r="AD455" s="1">
        <v>6014.87</v>
      </c>
      <c r="AE455">
        <v>593.49</v>
      </c>
      <c r="AF455" s="1">
        <v>169174.78</v>
      </c>
      <c r="AG455" t="s">
        <v>3</v>
      </c>
      <c r="AH455" s="1">
        <v>35662</v>
      </c>
      <c r="AI455" s="1">
        <v>57375.8</v>
      </c>
      <c r="AJ455">
        <v>46.69</v>
      </c>
      <c r="AK455">
        <v>26.85</v>
      </c>
      <c r="AL455">
        <v>30.92</v>
      </c>
      <c r="AM455">
        <v>4.1500000000000004</v>
      </c>
      <c r="AN455" s="1">
        <v>1148.5999999999999</v>
      </c>
      <c r="AO455">
        <v>1.0421</v>
      </c>
      <c r="AP455" s="1">
        <v>1511.69</v>
      </c>
      <c r="AQ455" s="1">
        <v>2252.52</v>
      </c>
      <c r="AR455" s="1">
        <v>7066.89</v>
      </c>
      <c r="AS455">
        <v>760.02</v>
      </c>
      <c r="AT455">
        <v>341.99</v>
      </c>
      <c r="AU455" s="1">
        <v>11933.11</v>
      </c>
      <c r="AV455" s="1">
        <v>6135.86</v>
      </c>
      <c r="AW455">
        <v>0.4254</v>
      </c>
      <c r="AX455" s="1">
        <v>5599</v>
      </c>
      <c r="AY455">
        <v>0.38819999999999999</v>
      </c>
      <c r="AZ455" s="1">
        <v>1400.07</v>
      </c>
      <c r="BA455">
        <v>9.7100000000000006E-2</v>
      </c>
      <c r="BB455" s="1">
        <v>1288.77</v>
      </c>
      <c r="BC455">
        <v>8.9399999999999993E-2</v>
      </c>
      <c r="BD455" s="1">
        <v>14423.71</v>
      </c>
      <c r="BE455" s="1">
        <v>5150.3100000000004</v>
      </c>
      <c r="BF455">
        <v>1.2722</v>
      </c>
      <c r="BG455">
        <v>0.55600000000000005</v>
      </c>
      <c r="BH455">
        <v>0.24729999999999999</v>
      </c>
      <c r="BI455">
        <v>0.1454</v>
      </c>
      <c r="BJ455">
        <v>3.3700000000000001E-2</v>
      </c>
      <c r="BK455">
        <v>1.7600000000000001E-2</v>
      </c>
    </row>
    <row r="456" spans="1:63" x14ac:dyDescent="0.25">
      <c r="A456" t="s">
        <v>457</v>
      </c>
      <c r="B456">
        <v>46482</v>
      </c>
      <c r="C456">
        <v>203.43</v>
      </c>
      <c r="D456">
        <v>7.81</v>
      </c>
      <c r="E456" s="1">
        <v>1588.57</v>
      </c>
      <c r="F456" s="1">
        <v>1469.82</v>
      </c>
      <c r="G456">
        <v>1.6999999999999999E-3</v>
      </c>
      <c r="H456">
        <v>5.0000000000000001E-4</v>
      </c>
      <c r="I456">
        <v>6.4999999999999997E-3</v>
      </c>
      <c r="J456">
        <v>8.9999999999999998E-4</v>
      </c>
      <c r="K456">
        <v>1.83E-2</v>
      </c>
      <c r="L456">
        <v>0.94279999999999997</v>
      </c>
      <c r="M456">
        <v>2.9399999999999999E-2</v>
      </c>
      <c r="N456">
        <v>0.51290000000000002</v>
      </c>
      <c r="O456">
        <v>3.0999999999999999E-3</v>
      </c>
      <c r="P456">
        <v>0.158</v>
      </c>
      <c r="Q456" s="1">
        <v>58090.51</v>
      </c>
      <c r="R456">
        <v>0.15609999999999999</v>
      </c>
      <c r="S456">
        <v>0.22739999999999999</v>
      </c>
      <c r="T456">
        <v>0.61650000000000005</v>
      </c>
      <c r="U456">
        <v>13.86</v>
      </c>
      <c r="V456" s="1">
        <v>72602.33</v>
      </c>
      <c r="W456">
        <v>109.77</v>
      </c>
      <c r="X456" s="1">
        <v>225564.45</v>
      </c>
      <c r="Y456">
        <v>0.58540000000000003</v>
      </c>
      <c r="Z456">
        <v>0.13070000000000001</v>
      </c>
      <c r="AA456">
        <v>0.28389999999999999</v>
      </c>
      <c r="AB456">
        <v>0.41460000000000002</v>
      </c>
      <c r="AC456">
        <v>225.56</v>
      </c>
      <c r="AD456" s="1">
        <v>6075.92</v>
      </c>
      <c r="AE456">
        <v>459.8</v>
      </c>
      <c r="AF456" s="1">
        <v>188222.72</v>
      </c>
      <c r="AG456" t="s">
        <v>3</v>
      </c>
      <c r="AH456" s="1">
        <v>33684</v>
      </c>
      <c r="AI456" s="1">
        <v>52644.69</v>
      </c>
      <c r="AJ456">
        <v>33.659999999999997</v>
      </c>
      <c r="AK456">
        <v>23.79</v>
      </c>
      <c r="AL456">
        <v>26.88</v>
      </c>
      <c r="AM456">
        <v>4.1399999999999997</v>
      </c>
      <c r="AN456">
        <v>337.01</v>
      </c>
      <c r="AO456">
        <v>0.95989999999999998</v>
      </c>
      <c r="AP456" s="1">
        <v>1679.97</v>
      </c>
      <c r="AQ456" s="1">
        <v>2706.87</v>
      </c>
      <c r="AR456" s="1">
        <v>7432.72</v>
      </c>
      <c r="AS456">
        <v>741.27</v>
      </c>
      <c r="AT456">
        <v>331.63</v>
      </c>
      <c r="AU456" s="1">
        <v>12892.47</v>
      </c>
      <c r="AV456" s="1">
        <v>7718.21</v>
      </c>
      <c r="AW456">
        <v>0.47639999999999999</v>
      </c>
      <c r="AX456" s="1">
        <v>5526.72</v>
      </c>
      <c r="AY456">
        <v>0.3412</v>
      </c>
      <c r="AZ456" s="1">
        <v>1330.3</v>
      </c>
      <c r="BA456">
        <v>8.2100000000000006E-2</v>
      </c>
      <c r="BB456" s="1">
        <v>1624.88</v>
      </c>
      <c r="BC456">
        <v>0.1003</v>
      </c>
      <c r="BD456" s="1">
        <v>16200.11</v>
      </c>
      <c r="BE456" s="1">
        <v>6197.79</v>
      </c>
      <c r="BF456">
        <v>1.9371</v>
      </c>
      <c r="BG456">
        <v>0.53639999999999999</v>
      </c>
      <c r="BH456">
        <v>0.25790000000000002</v>
      </c>
      <c r="BI456">
        <v>0.14019999999999999</v>
      </c>
      <c r="BJ456">
        <v>4.4400000000000002E-2</v>
      </c>
      <c r="BK456">
        <v>2.1100000000000001E-2</v>
      </c>
    </row>
    <row r="457" spans="1:63" x14ac:dyDescent="0.25">
      <c r="A457" t="s">
        <v>458</v>
      </c>
      <c r="B457">
        <v>47514</v>
      </c>
      <c r="C457">
        <v>120.05</v>
      </c>
      <c r="D457">
        <v>8.1300000000000008</v>
      </c>
      <c r="E457">
        <v>975.55</v>
      </c>
      <c r="F457">
        <v>975.41</v>
      </c>
      <c r="G457">
        <v>1.5E-3</v>
      </c>
      <c r="H457">
        <v>1.9E-3</v>
      </c>
      <c r="I457">
        <v>5.5999999999999999E-3</v>
      </c>
      <c r="J457">
        <v>8.9999999999999998E-4</v>
      </c>
      <c r="K457">
        <v>2.1700000000000001E-2</v>
      </c>
      <c r="L457">
        <v>0.94340000000000002</v>
      </c>
      <c r="M457">
        <v>2.4899999999999999E-2</v>
      </c>
      <c r="N457">
        <v>0.30149999999999999</v>
      </c>
      <c r="O457">
        <v>2.3999999999999998E-3</v>
      </c>
      <c r="P457">
        <v>0.15310000000000001</v>
      </c>
      <c r="Q457" s="1">
        <v>58824.55</v>
      </c>
      <c r="R457">
        <v>0.1653</v>
      </c>
      <c r="S457">
        <v>0.19520000000000001</v>
      </c>
      <c r="T457">
        <v>0.63949999999999996</v>
      </c>
      <c r="U457">
        <v>8.76</v>
      </c>
      <c r="V457" s="1">
        <v>71602.070000000007</v>
      </c>
      <c r="W457">
        <v>106.74</v>
      </c>
      <c r="X457" s="1">
        <v>192738.74</v>
      </c>
      <c r="Y457">
        <v>0.77969999999999995</v>
      </c>
      <c r="Z457">
        <v>4.2799999999999998E-2</v>
      </c>
      <c r="AA457">
        <v>0.17749999999999999</v>
      </c>
      <c r="AB457">
        <v>0.2203</v>
      </c>
      <c r="AC457">
        <v>192.74</v>
      </c>
      <c r="AD457" s="1">
        <v>5417.28</v>
      </c>
      <c r="AE457">
        <v>541.51</v>
      </c>
      <c r="AF457" s="1">
        <v>174932.67</v>
      </c>
      <c r="AG457" t="s">
        <v>3</v>
      </c>
      <c r="AH457" s="1">
        <v>37000</v>
      </c>
      <c r="AI457" s="1">
        <v>56326.11</v>
      </c>
      <c r="AJ457">
        <v>36.17</v>
      </c>
      <c r="AK457">
        <v>24.71</v>
      </c>
      <c r="AL457">
        <v>27.04</v>
      </c>
      <c r="AM457">
        <v>4.62</v>
      </c>
      <c r="AN457" s="1">
        <v>1505.78</v>
      </c>
      <c r="AO457">
        <v>1.3219000000000001</v>
      </c>
      <c r="AP457" s="1">
        <v>1658.07</v>
      </c>
      <c r="AQ457" s="1">
        <v>2363.6999999999998</v>
      </c>
      <c r="AR457" s="1">
        <v>7217.41</v>
      </c>
      <c r="AS457">
        <v>787.92</v>
      </c>
      <c r="AT457">
        <v>380.91</v>
      </c>
      <c r="AU457" s="1">
        <v>12408.02</v>
      </c>
      <c r="AV457" s="1">
        <v>7117.08</v>
      </c>
      <c r="AW457">
        <v>0.4607</v>
      </c>
      <c r="AX457" s="1">
        <v>5353.9</v>
      </c>
      <c r="AY457">
        <v>0.34660000000000002</v>
      </c>
      <c r="AZ457" s="1">
        <v>1696.37</v>
      </c>
      <c r="BA457">
        <v>0.10979999999999999</v>
      </c>
      <c r="BB457" s="1">
        <v>1279.52</v>
      </c>
      <c r="BC457">
        <v>8.2799999999999999E-2</v>
      </c>
      <c r="BD457" s="1">
        <v>15446.86</v>
      </c>
      <c r="BE457" s="1">
        <v>6266.39</v>
      </c>
      <c r="BF457">
        <v>1.8672</v>
      </c>
      <c r="BG457">
        <v>0.54379999999999995</v>
      </c>
      <c r="BH457">
        <v>0.24060000000000001</v>
      </c>
      <c r="BI457">
        <v>0.15160000000000001</v>
      </c>
      <c r="BJ457">
        <v>3.5000000000000003E-2</v>
      </c>
      <c r="BK457">
        <v>2.8899999999999999E-2</v>
      </c>
    </row>
    <row r="458" spans="1:63" x14ac:dyDescent="0.25">
      <c r="A458" t="s">
        <v>459</v>
      </c>
      <c r="B458">
        <v>47894</v>
      </c>
      <c r="C458">
        <v>42.38</v>
      </c>
      <c r="D458">
        <v>99.03</v>
      </c>
      <c r="E458" s="1">
        <v>4197.05</v>
      </c>
      <c r="F458" s="1">
        <v>3959.81</v>
      </c>
      <c r="G458">
        <v>2.5499999999999998E-2</v>
      </c>
      <c r="H458">
        <v>8.0000000000000004E-4</v>
      </c>
      <c r="I458">
        <v>6.0199999999999997E-2</v>
      </c>
      <c r="J458">
        <v>1.1999999999999999E-3</v>
      </c>
      <c r="K458">
        <v>4.8500000000000001E-2</v>
      </c>
      <c r="L458">
        <v>0.80900000000000005</v>
      </c>
      <c r="M458">
        <v>5.4800000000000001E-2</v>
      </c>
      <c r="N458">
        <v>0.22220000000000001</v>
      </c>
      <c r="O458">
        <v>1.7999999999999999E-2</v>
      </c>
      <c r="P458">
        <v>0.13919999999999999</v>
      </c>
      <c r="Q458" s="1">
        <v>69839.77</v>
      </c>
      <c r="R458">
        <v>0.1769</v>
      </c>
      <c r="S458">
        <v>0.1986</v>
      </c>
      <c r="T458">
        <v>0.62450000000000006</v>
      </c>
      <c r="U458">
        <v>26.1</v>
      </c>
      <c r="V458" s="1">
        <v>92020.07</v>
      </c>
      <c r="W458">
        <v>156.74</v>
      </c>
      <c r="X458" s="1">
        <v>212289.08</v>
      </c>
      <c r="Y458">
        <v>0.76149999999999995</v>
      </c>
      <c r="Z458">
        <v>0.1817</v>
      </c>
      <c r="AA458">
        <v>5.6800000000000003E-2</v>
      </c>
      <c r="AB458">
        <v>0.23849999999999999</v>
      </c>
      <c r="AC458">
        <v>212.29</v>
      </c>
      <c r="AD458" s="1">
        <v>7652.6</v>
      </c>
      <c r="AE458">
        <v>798.06</v>
      </c>
      <c r="AF458" s="1">
        <v>192666.72</v>
      </c>
      <c r="AG458" t="s">
        <v>3</v>
      </c>
      <c r="AH458" s="1">
        <v>43573</v>
      </c>
      <c r="AI458" s="1">
        <v>74555.399999999994</v>
      </c>
      <c r="AJ458">
        <v>58.13</v>
      </c>
      <c r="AK458">
        <v>34.08</v>
      </c>
      <c r="AL458">
        <v>38.21</v>
      </c>
      <c r="AM458">
        <v>4.79</v>
      </c>
      <c r="AN458" s="1">
        <v>1836.68</v>
      </c>
      <c r="AO458">
        <v>0.82840000000000003</v>
      </c>
      <c r="AP458" s="1">
        <v>1441.26</v>
      </c>
      <c r="AQ458" s="1">
        <v>2029.33</v>
      </c>
      <c r="AR458" s="1">
        <v>7205.58</v>
      </c>
      <c r="AS458">
        <v>833.51</v>
      </c>
      <c r="AT458">
        <v>349.67</v>
      </c>
      <c r="AU458" s="1">
        <v>11859.34</v>
      </c>
      <c r="AV458" s="1">
        <v>4262.1000000000004</v>
      </c>
      <c r="AW458">
        <v>0.3241</v>
      </c>
      <c r="AX458" s="1">
        <v>7177.47</v>
      </c>
      <c r="AY458">
        <v>0.54579999999999995</v>
      </c>
      <c r="AZ458">
        <v>723.16</v>
      </c>
      <c r="BA458">
        <v>5.5E-2</v>
      </c>
      <c r="BB458">
        <v>986.81</v>
      </c>
      <c r="BC458">
        <v>7.4999999999999997E-2</v>
      </c>
      <c r="BD458" s="1">
        <v>13149.54</v>
      </c>
      <c r="BE458" s="1">
        <v>2746.69</v>
      </c>
      <c r="BF458">
        <v>0.44590000000000002</v>
      </c>
      <c r="BG458">
        <v>0.5927</v>
      </c>
      <c r="BH458">
        <v>0.23330000000000001</v>
      </c>
      <c r="BI458">
        <v>0.12720000000000001</v>
      </c>
      <c r="BJ458">
        <v>2.8299999999999999E-2</v>
      </c>
      <c r="BK458">
        <v>1.8499999999999999E-2</v>
      </c>
    </row>
    <row r="459" spans="1:63" x14ac:dyDescent="0.25">
      <c r="A459" t="s">
        <v>460</v>
      </c>
      <c r="B459">
        <v>48090</v>
      </c>
      <c r="C459">
        <v>91.24</v>
      </c>
      <c r="D459">
        <v>8.09</v>
      </c>
      <c r="E459">
        <v>738.37</v>
      </c>
      <c r="F459">
        <v>694.52</v>
      </c>
      <c r="G459">
        <v>1.9E-3</v>
      </c>
      <c r="H459">
        <v>2E-3</v>
      </c>
      <c r="I459">
        <v>5.5999999999999999E-3</v>
      </c>
      <c r="J459">
        <v>1.1999999999999999E-3</v>
      </c>
      <c r="K459">
        <v>2.9100000000000001E-2</v>
      </c>
      <c r="L459">
        <v>0.92879999999999996</v>
      </c>
      <c r="M459">
        <v>3.1399999999999997E-2</v>
      </c>
      <c r="N459">
        <v>0.38629999999999998</v>
      </c>
      <c r="O459">
        <v>4.5999999999999999E-3</v>
      </c>
      <c r="P459">
        <v>0.15640000000000001</v>
      </c>
      <c r="Q459" s="1">
        <v>56180.19</v>
      </c>
      <c r="R459">
        <v>0.23569999999999999</v>
      </c>
      <c r="S459">
        <v>0.2107</v>
      </c>
      <c r="T459">
        <v>0.55359999999999998</v>
      </c>
      <c r="U459">
        <v>8.6199999999999992</v>
      </c>
      <c r="V459" s="1">
        <v>67402</v>
      </c>
      <c r="W459">
        <v>81.86</v>
      </c>
      <c r="X459" s="1">
        <v>192736.56</v>
      </c>
      <c r="Y459">
        <v>0.78059999999999996</v>
      </c>
      <c r="Z459">
        <v>5.7599999999999998E-2</v>
      </c>
      <c r="AA459">
        <v>0.1618</v>
      </c>
      <c r="AB459">
        <v>0.21940000000000001</v>
      </c>
      <c r="AC459">
        <v>192.74</v>
      </c>
      <c r="AD459" s="1">
        <v>5570.66</v>
      </c>
      <c r="AE459">
        <v>559.62</v>
      </c>
      <c r="AF459" s="1">
        <v>173416.84</v>
      </c>
      <c r="AG459" t="s">
        <v>3</v>
      </c>
      <c r="AH459" s="1">
        <v>36828</v>
      </c>
      <c r="AI459" s="1">
        <v>54293.48</v>
      </c>
      <c r="AJ459">
        <v>39.5</v>
      </c>
      <c r="AK459">
        <v>25.47</v>
      </c>
      <c r="AL459">
        <v>28.32</v>
      </c>
      <c r="AM459">
        <v>4.37</v>
      </c>
      <c r="AN459" s="1">
        <v>1627.54</v>
      </c>
      <c r="AO459">
        <v>1.4140999999999999</v>
      </c>
      <c r="AP459" s="1">
        <v>2010.15</v>
      </c>
      <c r="AQ459" s="1">
        <v>2637.93</v>
      </c>
      <c r="AR459" s="1">
        <v>7659.52</v>
      </c>
      <c r="AS459">
        <v>751.33</v>
      </c>
      <c r="AT459">
        <v>400.46</v>
      </c>
      <c r="AU459" s="1">
        <v>13459.4</v>
      </c>
      <c r="AV459" s="1">
        <v>8078.92</v>
      </c>
      <c r="AW459">
        <v>0.46820000000000001</v>
      </c>
      <c r="AX459" s="1">
        <v>6105.23</v>
      </c>
      <c r="AY459">
        <v>0.3538</v>
      </c>
      <c r="AZ459" s="1">
        <v>1623.16</v>
      </c>
      <c r="BA459">
        <v>9.4100000000000003E-2</v>
      </c>
      <c r="BB459" s="1">
        <v>1447.25</v>
      </c>
      <c r="BC459">
        <v>8.3900000000000002E-2</v>
      </c>
      <c r="BD459" s="1">
        <v>17254.560000000001</v>
      </c>
      <c r="BE459" s="1">
        <v>6376.02</v>
      </c>
      <c r="BF459">
        <v>1.9016999999999999</v>
      </c>
      <c r="BG459">
        <v>0.52480000000000004</v>
      </c>
      <c r="BH459">
        <v>0.2402</v>
      </c>
      <c r="BI459">
        <v>0.17760000000000001</v>
      </c>
      <c r="BJ459">
        <v>3.8800000000000001E-2</v>
      </c>
      <c r="BK459">
        <v>1.8599999999999998E-2</v>
      </c>
    </row>
    <row r="460" spans="1:63" x14ac:dyDescent="0.25">
      <c r="A460" t="s">
        <v>461</v>
      </c>
      <c r="B460">
        <v>47944</v>
      </c>
      <c r="C460">
        <v>129.81</v>
      </c>
      <c r="D460">
        <v>8.77</v>
      </c>
      <c r="E460" s="1">
        <v>1138.1300000000001</v>
      </c>
      <c r="F460" s="1">
        <v>1173.29</v>
      </c>
      <c r="G460">
        <v>1.2999999999999999E-3</v>
      </c>
      <c r="H460">
        <v>4.0000000000000002E-4</v>
      </c>
      <c r="I460">
        <v>4.4000000000000003E-3</v>
      </c>
      <c r="J460">
        <v>5.9999999999999995E-4</v>
      </c>
      <c r="K460">
        <v>1.34E-2</v>
      </c>
      <c r="L460">
        <v>0.96619999999999995</v>
      </c>
      <c r="M460">
        <v>1.38E-2</v>
      </c>
      <c r="N460">
        <v>0.3483</v>
      </c>
      <c r="O460">
        <v>1.9099999999999999E-2</v>
      </c>
      <c r="P460">
        <v>0.1429</v>
      </c>
      <c r="Q460" s="1">
        <v>59122.58</v>
      </c>
      <c r="R460">
        <v>0.1774</v>
      </c>
      <c r="S460">
        <v>0.19059999999999999</v>
      </c>
      <c r="T460">
        <v>0.63200000000000001</v>
      </c>
      <c r="U460">
        <v>11.1</v>
      </c>
      <c r="V460" s="1">
        <v>76130.960000000006</v>
      </c>
      <c r="W460">
        <v>98.64</v>
      </c>
      <c r="X460" s="1">
        <v>258614.28</v>
      </c>
      <c r="Y460">
        <v>0.62290000000000001</v>
      </c>
      <c r="Z460">
        <v>0.12859999999999999</v>
      </c>
      <c r="AA460">
        <v>0.2485</v>
      </c>
      <c r="AB460">
        <v>0.37709999999999999</v>
      </c>
      <c r="AC460">
        <v>258.61</v>
      </c>
      <c r="AD460" s="1">
        <v>6897.86</v>
      </c>
      <c r="AE460">
        <v>534.38</v>
      </c>
      <c r="AF460" s="1">
        <v>203419.02</v>
      </c>
      <c r="AG460" t="s">
        <v>3</v>
      </c>
      <c r="AH460" s="1">
        <v>34814</v>
      </c>
      <c r="AI460" s="1">
        <v>57904.52</v>
      </c>
      <c r="AJ460">
        <v>33.380000000000003</v>
      </c>
      <c r="AK460">
        <v>23.71</v>
      </c>
      <c r="AL460">
        <v>25.55</v>
      </c>
      <c r="AM460">
        <v>4.6900000000000004</v>
      </c>
      <c r="AN460" s="1">
        <v>1861.99</v>
      </c>
      <c r="AO460">
        <v>1.2161999999999999</v>
      </c>
      <c r="AP460" s="1">
        <v>1626.5</v>
      </c>
      <c r="AQ460" s="1">
        <v>2618.63</v>
      </c>
      <c r="AR460" s="1">
        <v>7516.52</v>
      </c>
      <c r="AS460">
        <v>676.81</v>
      </c>
      <c r="AT460">
        <v>392.36</v>
      </c>
      <c r="AU460" s="1">
        <v>12830.81</v>
      </c>
      <c r="AV460" s="1">
        <v>6773.15</v>
      </c>
      <c r="AW460">
        <v>0.4249</v>
      </c>
      <c r="AX460" s="1">
        <v>6029.04</v>
      </c>
      <c r="AY460">
        <v>0.37830000000000003</v>
      </c>
      <c r="AZ460" s="1">
        <v>1640.5</v>
      </c>
      <c r="BA460">
        <v>0.10290000000000001</v>
      </c>
      <c r="BB460" s="1">
        <v>1496.33</v>
      </c>
      <c r="BC460">
        <v>9.3899999999999997E-2</v>
      </c>
      <c r="BD460" s="1">
        <v>15939.03</v>
      </c>
      <c r="BE460" s="1">
        <v>6457.39</v>
      </c>
      <c r="BF460">
        <v>1.7142999999999999</v>
      </c>
      <c r="BG460">
        <v>0.56059999999999999</v>
      </c>
      <c r="BH460">
        <v>0.24660000000000001</v>
      </c>
      <c r="BI460">
        <v>0.12690000000000001</v>
      </c>
      <c r="BJ460">
        <v>3.7699999999999997E-2</v>
      </c>
      <c r="BK460">
        <v>2.8199999999999999E-2</v>
      </c>
    </row>
    <row r="461" spans="1:63" x14ac:dyDescent="0.25">
      <c r="A461" t="s">
        <v>462</v>
      </c>
      <c r="B461">
        <v>44701</v>
      </c>
      <c r="C461">
        <v>19.190000000000001</v>
      </c>
      <c r="D461">
        <v>196.12</v>
      </c>
      <c r="E461" s="1">
        <v>3763.71</v>
      </c>
      <c r="F461" s="1">
        <v>3677.43</v>
      </c>
      <c r="G461">
        <v>4.8099999999999997E-2</v>
      </c>
      <c r="H461">
        <v>8.0000000000000004E-4</v>
      </c>
      <c r="I461">
        <v>3.5099999999999999E-2</v>
      </c>
      <c r="J461">
        <v>8.0000000000000004E-4</v>
      </c>
      <c r="K461">
        <v>4.2999999999999997E-2</v>
      </c>
      <c r="L461">
        <v>0.82830000000000004</v>
      </c>
      <c r="M461">
        <v>4.3900000000000002E-2</v>
      </c>
      <c r="N461">
        <v>0.12820000000000001</v>
      </c>
      <c r="O461">
        <v>2.23E-2</v>
      </c>
      <c r="P461">
        <v>0.1158</v>
      </c>
      <c r="Q461" s="1">
        <v>77569.81</v>
      </c>
      <c r="R461">
        <v>0.125</v>
      </c>
      <c r="S461">
        <v>0.17399999999999999</v>
      </c>
      <c r="T461">
        <v>0.70089999999999997</v>
      </c>
      <c r="U461">
        <v>23.29</v>
      </c>
      <c r="V461" s="1">
        <v>97765.55</v>
      </c>
      <c r="W461">
        <v>159.85</v>
      </c>
      <c r="X461" s="1">
        <v>273100.59999999998</v>
      </c>
      <c r="Y461">
        <v>0.80330000000000001</v>
      </c>
      <c r="Z461">
        <v>0.16839999999999999</v>
      </c>
      <c r="AA461">
        <v>2.8299999999999999E-2</v>
      </c>
      <c r="AB461">
        <v>0.19670000000000001</v>
      </c>
      <c r="AC461">
        <v>273.10000000000002</v>
      </c>
      <c r="AD461" s="1">
        <v>11035.75</v>
      </c>
      <c r="AE461" s="1">
        <v>1104.1099999999999</v>
      </c>
      <c r="AF461" s="1">
        <v>265171.01</v>
      </c>
      <c r="AG461" t="s">
        <v>3</v>
      </c>
      <c r="AH461" s="1">
        <v>52569</v>
      </c>
      <c r="AI461" s="1">
        <v>105243.74</v>
      </c>
      <c r="AJ461">
        <v>77.48</v>
      </c>
      <c r="AK461">
        <v>38.86</v>
      </c>
      <c r="AL461">
        <v>47.04</v>
      </c>
      <c r="AM461">
        <v>5.01</v>
      </c>
      <c r="AN461" s="1">
        <v>1398.1</v>
      </c>
      <c r="AO461">
        <v>0.70379999999999998</v>
      </c>
      <c r="AP461" s="1">
        <v>1630.9</v>
      </c>
      <c r="AQ461" s="1">
        <v>2017.74</v>
      </c>
      <c r="AR461" s="1">
        <v>8293.01</v>
      </c>
      <c r="AS461">
        <v>972.53</v>
      </c>
      <c r="AT461">
        <v>409.05</v>
      </c>
      <c r="AU461" s="1">
        <v>13323.23</v>
      </c>
      <c r="AV461" s="1">
        <v>3075.66</v>
      </c>
      <c r="AW461">
        <v>0.21049999999999999</v>
      </c>
      <c r="AX461" s="1">
        <v>9765.06</v>
      </c>
      <c r="AY461">
        <v>0.66830000000000001</v>
      </c>
      <c r="AZ461">
        <v>973.08</v>
      </c>
      <c r="BA461">
        <v>6.6600000000000006E-2</v>
      </c>
      <c r="BB461">
        <v>797.33</v>
      </c>
      <c r="BC461">
        <v>5.4600000000000003E-2</v>
      </c>
      <c r="BD461" s="1">
        <v>14611.12</v>
      </c>
      <c r="BE461" s="1">
        <v>1603.94</v>
      </c>
      <c r="BF461">
        <v>0.1565</v>
      </c>
      <c r="BG461">
        <v>0.60399999999999998</v>
      </c>
      <c r="BH461">
        <v>0.23649999999999999</v>
      </c>
      <c r="BI461">
        <v>0.1154</v>
      </c>
      <c r="BJ461">
        <v>3.0099999999999998E-2</v>
      </c>
      <c r="BK461">
        <v>1.3899999999999999E-2</v>
      </c>
    </row>
    <row r="462" spans="1:63" x14ac:dyDescent="0.25">
      <c r="A462" t="s">
        <v>463</v>
      </c>
      <c r="B462">
        <v>47308</v>
      </c>
      <c r="C462">
        <v>176.71</v>
      </c>
      <c r="D462">
        <v>9.2200000000000006</v>
      </c>
      <c r="E462" s="1">
        <v>1629.51</v>
      </c>
      <c r="F462" s="1">
        <v>1511.77</v>
      </c>
      <c r="G462">
        <v>2.0999999999999999E-3</v>
      </c>
      <c r="H462">
        <v>4.0000000000000002E-4</v>
      </c>
      <c r="I462">
        <v>8.2000000000000007E-3</v>
      </c>
      <c r="J462">
        <v>1E-3</v>
      </c>
      <c r="K462">
        <v>1.4800000000000001E-2</v>
      </c>
      <c r="L462">
        <v>0.94199999999999995</v>
      </c>
      <c r="M462">
        <v>3.15E-2</v>
      </c>
      <c r="N462">
        <v>0.59689999999999999</v>
      </c>
      <c r="O462">
        <v>1.2999999999999999E-3</v>
      </c>
      <c r="P462">
        <v>0.16370000000000001</v>
      </c>
      <c r="Q462" s="1">
        <v>56826.11</v>
      </c>
      <c r="R462">
        <v>0.1769</v>
      </c>
      <c r="S462">
        <v>0.21540000000000001</v>
      </c>
      <c r="T462">
        <v>0.60770000000000002</v>
      </c>
      <c r="U462">
        <v>13.33</v>
      </c>
      <c r="V462" s="1">
        <v>74107.03</v>
      </c>
      <c r="W462">
        <v>117.29</v>
      </c>
      <c r="X462" s="1">
        <v>193301.46</v>
      </c>
      <c r="Y462">
        <v>0.58099999999999996</v>
      </c>
      <c r="Z462">
        <v>0.15459999999999999</v>
      </c>
      <c r="AA462">
        <v>0.26450000000000001</v>
      </c>
      <c r="AB462">
        <v>0.41899999999999998</v>
      </c>
      <c r="AC462">
        <v>193.3</v>
      </c>
      <c r="AD462" s="1">
        <v>5018.82</v>
      </c>
      <c r="AE462">
        <v>384.54</v>
      </c>
      <c r="AF462" s="1">
        <v>161764.42000000001</v>
      </c>
      <c r="AG462" t="s">
        <v>3</v>
      </c>
      <c r="AH462" s="1">
        <v>32795</v>
      </c>
      <c r="AI462" s="1">
        <v>50551.58</v>
      </c>
      <c r="AJ462">
        <v>30.92</v>
      </c>
      <c r="AK462">
        <v>22.64</v>
      </c>
      <c r="AL462">
        <v>24.78</v>
      </c>
      <c r="AM462">
        <v>4.1100000000000003</v>
      </c>
      <c r="AN462" s="1">
        <v>1031.04</v>
      </c>
      <c r="AO462">
        <v>0.91520000000000001</v>
      </c>
      <c r="AP462" s="1">
        <v>1567.75</v>
      </c>
      <c r="AQ462" s="1">
        <v>2716.73</v>
      </c>
      <c r="AR462" s="1">
        <v>7555.65</v>
      </c>
      <c r="AS462">
        <v>687</v>
      </c>
      <c r="AT462">
        <v>334.7</v>
      </c>
      <c r="AU462" s="1">
        <v>12861.84</v>
      </c>
      <c r="AV462" s="1">
        <v>8419.2199999999993</v>
      </c>
      <c r="AW462">
        <v>0.52559999999999996</v>
      </c>
      <c r="AX462" s="1">
        <v>4609.99</v>
      </c>
      <c r="AY462">
        <v>0.2878</v>
      </c>
      <c r="AZ462" s="1">
        <v>1299.43</v>
      </c>
      <c r="BA462">
        <v>8.1100000000000005E-2</v>
      </c>
      <c r="BB462" s="1">
        <v>1690.11</v>
      </c>
      <c r="BC462">
        <v>0.1055</v>
      </c>
      <c r="BD462" s="1">
        <v>16018.75</v>
      </c>
      <c r="BE462" s="1">
        <v>6927.61</v>
      </c>
      <c r="BF462">
        <v>2.4104999999999999</v>
      </c>
      <c r="BG462">
        <v>0.53990000000000005</v>
      </c>
      <c r="BH462">
        <v>0.25269999999999998</v>
      </c>
      <c r="BI462">
        <v>0.14449999999999999</v>
      </c>
      <c r="BJ462">
        <v>4.48E-2</v>
      </c>
      <c r="BK462">
        <v>1.8100000000000002E-2</v>
      </c>
    </row>
    <row r="463" spans="1:63" x14ac:dyDescent="0.25">
      <c r="A463" t="s">
        <v>464</v>
      </c>
      <c r="B463">
        <v>49213</v>
      </c>
      <c r="C463">
        <v>45.19</v>
      </c>
      <c r="D463">
        <v>30.87</v>
      </c>
      <c r="E463" s="1">
        <v>1395.13</v>
      </c>
      <c r="F463" s="1">
        <v>1348.08</v>
      </c>
      <c r="G463">
        <v>6.4000000000000003E-3</v>
      </c>
      <c r="H463">
        <v>2.9999999999999997E-4</v>
      </c>
      <c r="I463">
        <v>8.8999999999999999E-3</v>
      </c>
      <c r="J463">
        <v>1.1000000000000001E-3</v>
      </c>
      <c r="K463">
        <v>3.5900000000000001E-2</v>
      </c>
      <c r="L463">
        <v>0.91739999999999999</v>
      </c>
      <c r="M463">
        <v>3.0099999999999998E-2</v>
      </c>
      <c r="N463">
        <v>0.25390000000000001</v>
      </c>
      <c r="O463">
        <v>4.3E-3</v>
      </c>
      <c r="P463">
        <v>0.12640000000000001</v>
      </c>
      <c r="Q463" s="1">
        <v>61785.37</v>
      </c>
      <c r="R463">
        <v>0.1721</v>
      </c>
      <c r="S463">
        <v>0.18970000000000001</v>
      </c>
      <c r="T463">
        <v>0.63819999999999999</v>
      </c>
      <c r="U463">
        <v>9.7100000000000009</v>
      </c>
      <c r="V463" s="1">
        <v>85524.13</v>
      </c>
      <c r="W463">
        <v>138.82</v>
      </c>
      <c r="X463" s="1">
        <v>204453.32</v>
      </c>
      <c r="Y463">
        <v>0.77839999999999998</v>
      </c>
      <c r="Z463">
        <v>0.1283</v>
      </c>
      <c r="AA463">
        <v>9.3299999999999994E-2</v>
      </c>
      <c r="AB463">
        <v>0.22159999999999999</v>
      </c>
      <c r="AC463">
        <v>204.45</v>
      </c>
      <c r="AD463" s="1">
        <v>6153.84</v>
      </c>
      <c r="AE463">
        <v>643.41999999999996</v>
      </c>
      <c r="AF463" s="1">
        <v>185171.09</v>
      </c>
      <c r="AG463" t="s">
        <v>3</v>
      </c>
      <c r="AH463" s="1">
        <v>40745</v>
      </c>
      <c r="AI463" s="1">
        <v>67446.7</v>
      </c>
      <c r="AJ463">
        <v>46.17</v>
      </c>
      <c r="AK463">
        <v>28.28</v>
      </c>
      <c r="AL463">
        <v>31.58</v>
      </c>
      <c r="AM463">
        <v>4.9400000000000004</v>
      </c>
      <c r="AN463" s="1">
        <v>2082.4699999999998</v>
      </c>
      <c r="AO463">
        <v>1.0085999999999999</v>
      </c>
      <c r="AP463" s="1">
        <v>1505.94</v>
      </c>
      <c r="AQ463" s="1">
        <v>2064.36</v>
      </c>
      <c r="AR463" s="1">
        <v>6870.01</v>
      </c>
      <c r="AS463">
        <v>694.16</v>
      </c>
      <c r="AT463">
        <v>322.25</v>
      </c>
      <c r="AU463" s="1">
        <v>11456.72</v>
      </c>
      <c r="AV463" s="1">
        <v>5098.8599999999997</v>
      </c>
      <c r="AW463">
        <v>0.37919999999999998</v>
      </c>
      <c r="AX463" s="1">
        <v>6112.24</v>
      </c>
      <c r="AY463">
        <v>0.4546</v>
      </c>
      <c r="AZ463" s="1">
        <v>1160.47</v>
      </c>
      <c r="BA463">
        <v>8.6300000000000002E-2</v>
      </c>
      <c r="BB463" s="1">
        <v>1075.1199999999999</v>
      </c>
      <c r="BC463">
        <v>0.08</v>
      </c>
      <c r="BD463" s="1">
        <v>13446.69</v>
      </c>
      <c r="BE463" s="1">
        <v>3695.04</v>
      </c>
      <c r="BF463">
        <v>0.73009999999999997</v>
      </c>
      <c r="BG463">
        <v>0.56030000000000002</v>
      </c>
      <c r="BH463">
        <v>0.23089999999999999</v>
      </c>
      <c r="BI463">
        <v>0.1583</v>
      </c>
      <c r="BJ463">
        <v>3.3000000000000002E-2</v>
      </c>
      <c r="BK463">
        <v>1.7500000000000002E-2</v>
      </c>
    </row>
    <row r="464" spans="1:63" x14ac:dyDescent="0.25">
      <c r="A464" t="s">
        <v>465</v>
      </c>
      <c r="B464">
        <v>46144</v>
      </c>
      <c r="C464">
        <v>66.86</v>
      </c>
      <c r="D464">
        <v>30.81</v>
      </c>
      <c r="E464" s="1">
        <v>2060</v>
      </c>
      <c r="F464" s="1">
        <v>1957.28</v>
      </c>
      <c r="G464">
        <v>5.5999999999999999E-3</v>
      </c>
      <c r="H464">
        <v>1.4E-3</v>
      </c>
      <c r="I464">
        <v>9.1999999999999998E-3</v>
      </c>
      <c r="J464">
        <v>8.0000000000000004E-4</v>
      </c>
      <c r="K464">
        <v>2.2700000000000001E-2</v>
      </c>
      <c r="L464">
        <v>0.93030000000000002</v>
      </c>
      <c r="M464">
        <v>2.9899999999999999E-2</v>
      </c>
      <c r="N464">
        <v>0.27310000000000001</v>
      </c>
      <c r="O464">
        <v>8.8000000000000005E-3</v>
      </c>
      <c r="P464">
        <v>0.1308</v>
      </c>
      <c r="Q464" s="1">
        <v>63804.85</v>
      </c>
      <c r="R464">
        <v>0.18690000000000001</v>
      </c>
      <c r="S464">
        <v>0.1885</v>
      </c>
      <c r="T464">
        <v>0.62460000000000004</v>
      </c>
      <c r="U464">
        <v>13.19</v>
      </c>
      <c r="V464" s="1">
        <v>87038.64</v>
      </c>
      <c r="W464">
        <v>150.6</v>
      </c>
      <c r="X464" s="1">
        <v>207824.16</v>
      </c>
      <c r="Y464">
        <v>0.75249999999999995</v>
      </c>
      <c r="Z464">
        <v>0.11799999999999999</v>
      </c>
      <c r="AA464">
        <v>0.12959999999999999</v>
      </c>
      <c r="AB464">
        <v>0.2475</v>
      </c>
      <c r="AC464">
        <v>207.82</v>
      </c>
      <c r="AD464" s="1">
        <v>6237.88</v>
      </c>
      <c r="AE464">
        <v>613.16</v>
      </c>
      <c r="AF464" s="1">
        <v>183127.2</v>
      </c>
      <c r="AG464" t="s">
        <v>3</v>
      </c>
      <c r="AH464" s="1">
        <v>40838</v>
      </c>
      <c r="AI464" s="1">
        <v>68156.77</v>
      </c>
      <c r="AJ464">
        <v>48.27</v>
      </c>
      <c r="AK464">
        <v>27.44</v>
      </c>
      <c r="AL464">
        <v>31.22</v>
      </c>
      <c r="AM464">
        <v>4.5</v>
      </c>
      <c r="AN464" s="1">
        <v>1723.63</v>
      </c>
      <c r="AO464">
        <v>0.9758</v>
      </c>
      <c r="AP464" s="1">
        <v>1400.27</v>
      </c>
      <c r="AQ464" s="1">
        <v>2106.12</v>
      </c>
      <c r="AR464" s="1">
        <v>7121.01</v>
      </c>
      <c r="AS464">
        <v>714.86</v>
      </c>
      <c r="AT464">
        <v>294.66000000000003</v>
      </c>
      <c r="AU464" s="1">
        <v>11636.92</v>
      </c>
      <c r="AV464" s="1">
        <v>5070.49</v>
      </c>
      <c r="AW464">
        <v>0.37659999999999999</v>
      </c>
      <c r="AX464" s="1">
        <v>6363.92</v>
      </c>
      <c r="AY464">
        <v>0.47270000000000001</v>
      </c>
      <c r="AZ464" s="1">
        <v>1023.85</v>
      </c>
      <c r="BA464">
        <v>7.6100000000000001E-2</v>
      </c>
      <c r="BB464" s="1">
        <v>1004.19</v>
      </c>
      <c r="BC464">
        <v>7.46E-2</v>
      </c>
      <c r="BD464" s="1">
        <v>13462.44</v>
      </c>
      <c r="BE464" s="1">
        <v>3758.64</v>
      </c>
      <c r="BF464">
        <v>0.75309999999999999</v>
      </c>
      <c r="BG464">
        <v>0.57140000000000002</v>
      </c>
      <c r="BH464">
        <v>0.23449999999999999</v>
      </c>
      <c r="BI464">
        <v>0.14319999999999999</v>
      </c>
      <c r="BJ464">
        <v>3.2399999999999998E-2</v>
      </c>
      <c r="BK464">
        <v>1.8499999999999999E-2</v>
      </c>
    </row>
    <row r="465" spans="1:63" x14ac:dyDescent="0.25">
      <c r="A465" t="s">
        <v>466</v>
      </c>
      <c r="B465">
        <v>45609</v>
      </c>
      <c r="C465">
        <v>31</v>
      </c>
      <c r="D465">
        <v>64.95</v>
      </c>
      <c r="E465" s="1">
        <v>2013.45</v>
      </c>
      <c r="F465" s="1">
        <v>1943.89</v>
      </c>
      <c r="G465">
        <v>1.3100000000000001E-2</v>
      </c>
      <c r="H465">
        <v>8.0000000000000004E-4</v>
      </c>
      <c r="I465">
        <v>4.99E-2</v>
      </c>
      <c r="J465">
        <v>1E-3</v>
      </c>
      <c r="K465">
        <v>6.3399999999999998E-2</v>
      </c>
      <c r="L465">
        <v>0.81120000000000003</v>
      </c>
      <c r="M465">
        <v>6.0600000000000001E-2</v>
      </c>
      <c r="N465">
        <v>0.35930000000000001</v>
      </c>
      <c r="O465">
        <v>1.6899999999999998E-2</v>
      </c>
      <c r="P465">
        <v>0.14169999999999999</v>
      </c>
      <c r="Q465" s="1">
        <v>65774.28</v>
      </c>
      <c r="R465">
        <v>0.15590000000000001</v>
      </c>
      <c r="S465">
        <v>0.1686</v>
      </c>
      <c r="T465">
        <v>0.67549999999999999</v>
      </c>
      <c r="U465">
        <v>14.38</v>
      </c>
      <c r="V465" s="1">
        <v>83930.17</v>
      </c>
      <c r="W465">
        <v>135.79</v>
      </c>
      <c r="X465" s="1">
        <v>225326.46</v>
      </c>
      <c r="Y465">
        <v>0.67830000000000001</v>
      </c>
      <c r="Z465">
        <v>0.26050000000000001</v>
      </c>
      <c r="AA465">
        <v>6.13E-2</v>
      </c>
      <c r="AB465">
        <v>0.32169999999999999</v>
      </c>
      <c r="AC465">
        <v>225.33</v>
      </c>
      <c r="AD465" s="1">
        <v>8738.9599999999991</v>
      </c>
      <c r="AE465">
        <v>761.29</v>
      </c>
      <c r="AF465" s="1">
        <v>205160.78</v>
      </c>
      <c r="AG465" t="s">
        <v>3</v>
      </c>
      <c r="AH465" s="1">
        <v>37045</v>
      </c>
      <c r="AI465" s="1">
        <v>64149.69</v>
      </c>
      <c r="AJ465">
        <v>59.82</v>
      </c>
      <c r="AK465">
        <v>34.93</v>
      </c>
      <c r="AL465">
        <v>42.32</v>
      </c>
      <c r="AM465">
        <v>4.87</v>
      </c>
      <c r="AN465">
        <v>0</v>
      </c>
      <c r="AO465">
        <v>0.95840000000000003</v>
      </c>
      <c r="AP465" s="1">
        <v>1708.36</v>
      </c>
      <c r="AQ465" s="1">
        <v>2170.61</v>
      </c>
      <c r="AR465" s="1">
        <v>7609.61</v>
      </c>
      <c r="AS465">
        <v>816.77</v>
      </c>
      <c r="AT465">
        <v>371.94</v>
      </c>
      <c r="AU465" s="1">
        <v>12677.28</v>
      </c>
      <c r="AV465" s="1">
        <v>4473.24</v>
      </c>
      <c r="AW465">
        <v>0.30180000000000001</v>
      </c>
      <c r="AX465" s="1">
        <v>7828.78</v>
      </c>
      <c r="AY465">
        <v>0.52810000000000001</v>
      </c>
      <c r="AZ465" s="1">
        <v>1297.49</v>
      </c>
      <c r="BA465">
        <v>8.7499999999999994E-2</v>
      </c>
      <c r="BB465" s="1">
        <v>1224.5999999999999</v>
      </c>
      <c r="BC465">
        <v>8.2600000000000007E-2</v>
      </c>
      <c r="BD465" s="1">
        <v>14824.11</v>
      </c>
      <c r="BE465" s="1">
        <v>2793.24</v>
      </c>
      <c r="BF465">
        <v>0.52390000000000003</v>
      </c>
      <c r="BG465">
        <v>0.56979999999999997</v>
      </c>
      <c r="BH465">
        <v>0.23380000000000001</v>
      </c>
      <c r="BI465">
        <v>0.1507</v>
      </c>
      <c r="BJ465">
        <v>2.8199999999999999E-2</v>
      </c>
      <c r="BK465">
        <v>1.7600000000000001E-2</v>
      </c>
    </row>
    <row r="466" spans="1:63" x14ac:dyDescent="0.25">
      <c r="A466" t="s">
        <v>467</v>
      </c>
      <c r="B466">
        <v>49817</v>
      </c>
      <c r="C466">
        <v>48.48</v>
      </c>
      <c r="D466">
        <v>11.61</v>
      </c>
      <c r="E466">
        <v>562.9</v>
      </c>
      <c r="F466">
        <v>599.08000000000004</v>
      </c>
      <c r="G466">
        <v>2.5000000000000001E-3</v>
      </c>
      <c r="H466">
        <v>5.0000000000000001E-4</v>
      </c>
      <c r="I466">
        <v>5.4000000000000003E-3</v>
      </c>
      <c r="J466">
        <v>2.0000000000000001E-4</v>
      </c>
      <c r="K466">
        <v>1.3599999999999999E-2</v>
      </c>
      <c r="L466">
        <v>0.96499999999999997</v>
      </c>
      <c r="M466">
        <v>1.2800000000000001E-2</v>
      </c>
      <c r="N466">
        <v>0.14119999999999999</v>
      </c>
      <c r="O466">
        <v>2.2000000000000001E-3</v>
      </c>
      <c r="P466">
        <v>0.1144</v>
      </c>
      <c r="Q466" s="1">
        <v>60595.92</v>
      </c>
      <c r="R466">
        <v>0.15659999999999999</v>
      </c>
      <c r="S466">
        <v>0.19439999999999999</v>
      </c>
      <c r="T466">
        <v>0.64900000000000002</v>
      </c>
      <c r="U466">
        <v>5.76</v>
      </c>
      <c r="V466" s="1">
        <v>72066.880000000005</v>
      </c>
      <c r="W466">
        <v>94.8</v>
      </c>
      <c r="X466" s="1">
        <v>174856.95999999999</v>
      </c>
      <c r="Y466">
        <v>0.87609999999999999</v>
      </c>
      <c r="Z466">
        <v>7.5700000000000003E-2</v>
      </c>
      <c r="AA466">
        <v>4.8099999999999997E-2</v>
      </c>
      <c r="AB466">
        <v>0.1239</v>
      </c>
      <c r="AC466">
        <v>174.86</v>
      </c>
      <c r="AD466" s="1">
        <v>4449.21</v>
      </c>
      <c r="AE466">
        <v>537.87</v>
      </c>
      <c r="AF466" s="1">
        <v>158577.54</v>
      </c>
      <c r="AG466" t="s">
        <v>3</v>
      </c>
      <c r="AH466" s="1">
        <v>41273</v>
      </c>
      <c r="AI466" s="1">
        <v>69100.27</v>
      </c>
      <c r="AJ466">
        <v>37.47</v>
      </c>
      <c r="AK466">
        <v>24.4</v>
      </c>
      <c r="AL466">
        <v>27.87</v>
      </c>
      <c r="AM466">
        <v>5</v>
      </c>
      <c r="AN466" s="1">
        <v>2129.46</v>
      </c>
      <c r="AO466">
        <v>1.2654000000000001</v>
      </c>
      <c r="AP466" s="1">
        <v>1707.18</v>
      </c>
      <c r="AQ466" s="1">
        <v>2102.63</v>
      </c>
      <c r="AR466" s="1">
        <v>7725.4</v>
      </c>
      <c r="AS466">
        <v>506.52</v>
      </c>
      <c r="AT466">
        <v>453.85</v>
      </c>
      <c r="AU466" s="1">
        <v>12495.59</v>
      </c>
      <c r="AV466" s="1">
        <v>6514.94</v>
      </c>
      <c r="AW466">
        <v>0.45469999999999999</v>
      </c>
      <c r="AX466" s="1">
        <v>5132.8500000000004</v>
      </c>
      <c r="AY466">
        <v>0.35830000000000001</v>
      </c>
      <c r="AZ466" s="1">
        <v>1705.75</v>
      </c>
      <c r="BA466">
        <v>0.1191</v>
      </c>
      <c r="BB466">
        <v>973.02</v>
      </c>
      <c r="BC466">
        <v>6.7900000000000002E-2</v>
      </c>
      <c r="BD466" s="1">
        <v>14326.57</v>
      </c>
      <c r="BE466" s="1">
        <v>6604.13</v>
      </c>
      <c r="BF466">
        <v>1.5428999999999999</v>
      </c>
      <c r="BG466">
        <v>0.56069999999999998</v>
      </c>
      <c r="BH466">
        <v>0.24829999999999999</v>
      </c>
      <c r="BI466">
        <v>0.13850000000000001</v>
      </c>
      <c r="BJ466">
        <v>3.1600000000000003E-2</v>
      </c>
      <c r="BK466">
        <v>2.1000000000000001E-2</v>
      </c>
    </row>
    <row r="467" spans="1:63" x14ac:dyDescent="0.25">
      <c r="A467" t="s">
        <v>468</v>
      </c>
      <c r="B467">
        <v>44735</v>
      </c>
      <c r="C467">
        <v>30.14</v>
      </c>
      <c r="D467">
        <v>71.36</v>
      </c>
      <c r="E467" s="1">
        <v>2150.9</v>
      </c>
      <c r="F467" s="1">
        <v>1956.53</v>
      </c>
      <c r="G467">
        <v>7.1000000000000004E-3</v>
      </c>
      <c r="H467">
        <v>5.0000000000000001E-4</v>
      </c>
      <c r="I467">
        <v>3.0300000000000001E-2</v>
      </c>
      <c r="J467">
        <v>1.1999999999999999E-3</v>
      </c>
      <c r="K467">
        <v>4.7899999999999998E-2</v>
      </c>
      <c r="L467">
        <v>0.8508</v>
      </c>
      <c r="M467">
        <v>6.2199999999999998E-2</v>
      </c>
      <c r="N467">
        <v>0.55159999999999998</v>
      </c>
      <c r="O467">
        <v>1.44E-2</v>
      </c>
      <c r="P467">
        <v>0.16470000000000001</v>
      </c>
      <c r="Q467" s="1">
        <v>60525.14</v>
      </c>
      <c r="R467">
        <v>0.15790000000000001</v>
      </c>
      <c r="S467">
        <v>0.1749</v>
      </c>
      <c r="T467">
        <v>0.66710000000000003</v>
      </c>
      <c r="U467">
        <v>15.05</v>
      </c>
      <c r="V467" s="1">
        <v>82691.899999999994</v>
      </c>
      <c r="W467">
        <v>138.21</v>
      </c>
      <c r="X467" s="1">
        <v>141300.65</v>
      </c>
      <c r="Y467">
        <v>0.71240000000000003</v>
      </c>
      <c r="Z467">
        <v>0.2185</v>
      </c>
      <c r="AA467">
        <v>6.9099999999999995E-2</v>
      </c>
      <c r="AB467">
        <v>0.28760000000000002</v>
      </c>
      <c r="AC467">
        <v>141.30000000000001</v>
      </c>
      <c r="AD467" s="1">
        <v>4581.21</v>
      </c>
      <c r="AE467">
        <v>527.20000000000005</v>
      </c>
      <c r="AF467" s="1">
        <v>120493.87</v>
      </c>
      <c r="AG467" t="s">
        <v>3</v>
      </c>
      <c r="AH467" s="1">
        <v>31792</v>
      </c>
      <c r="AI467" s="1">
        <v>49255.43</v>
      </c>
      <c r="AJ467">
        <v>51.02</v>
      </c>
      <c r="AK467">
        <v>29.53</v>
      </c>
      <c r="AL467">
        <v>36.35</v>
      </c>
      <c r="AM467">
        <v>4.28</v>
      </c>
      <c r="AN467">
        <v>854.41</v>
      </c>
      <c r="AO467">
        <v>0.91790000000000005</v>
      </c>
      <c r="AP467" s="1">
        <v>1719.39</v>
      </c>
      <c r="AQ467" s="1">
        <v>2052.64</v>
      </c>
      <c r="AR467" s="1">
        <v>7574.52</v>
      </c>
      <c r="AS467">
        <v>762.1</v>
      </c>
      <c r="AT467">
        <v>363.55</v>
      </c>
      <c r="AU467" s="1">
        <v>12472.2</v>
      </c>
      <c r="AV467" s="1">
        <v>7555.69</v>
      </c>
      <c r="AW467">
        <v>0.51190000000000002</v>
      </c>
      <c r="AX467" s="1">
        <v>4436.01</v>
      </c>
      <c r="AY467">
        <v>0.30059999999999998</v>
      </c>
      <c r="AZ467" s="1">
        <v>1175.71</v>
      </c>
      <c r="BA467">
        <v>7.9699999999999993E-2</v>
      </c>
      <c r="BB467" s="1">
        <v>1591.51</v>
      </c>
      <c r="BC467">
        <v>0.10780000000000001</v>
      </c>
      <c r="BD467" s="1">
        <v>14758.91</v>
      </c>
      <c r="BE467" s="1">
        <v>5555.46</v>
      </c>
      <c r="BF467">
        <v>1.7274</v>
      </c>
      <c r="BG467">
        <v>0.54330000000000001</v>
      </c>
      <c r="BH467">
        <v>0.25330000000000003</v>
      </c>
      <c r="BI467">
        <v>0.15890000000000001</v>
      </c>
      <c r="BJ467">
        <v>2.76E-2</v>
      </c>
      <c r="BK467">
        <v>1.7000000000000001E-2</v>
      </c>
    </row>
    <row r="468" spans="1:63" x14ac:dyDescent="0.25">
      <c r="A468" t="s">
        <v>469</v>
      </c>
      <c r="B468">
        <v>44743</v>
      </c>
      <c r="C468">
        <v>12.14</v>
      </c>
      <c r="D468">
        <v>362.59</v>
      </c>
      <c r="E468" s="1">
        <v>4402.9399999999996</v>
      </c>
      <c r="F468" s="1">
        <v>3302.39</v>
      </c>
      <c r="G468">
        <v>2.8999999999999998E-3</v>
      </c>
      <c r="H468">
        <v>5.9999999999999995E-4</v>
      </c>
      <c r="I468">
        <v>0.4224</v>
      </c>
      <c r="J468">
        <v>1.5E-3</v>
      </c>
      <c r="K468">
        <v>0.13370000000000001</v>
      </c>
      <c r="L468">
        <v>0.3256</v>
      </c>
      <c r="M468">
        <v>0.1133</v>
      </c>
      <c r="N468">
        <v>0.99270000000000003</v>
      </c>
      <c r="O468">
        <v>4.1700000000000001E-2</v>
      </c>
      <c r="P468">
        <v>0.19409999999999999</v>
      </c>
      <c r="Q468" s="1">
        <v>63074.03</v>
      </c>
      <c r="R468">
        <v>0.26579999999999998</v>
      </c>
      <c r="S468">
        <v>0.2112</v>
      </c>
      <c r="T468">
        <v>0.52300000000000002</v>
      </c>
      <c r="U468">
        <v>35.049999999999997</v>
      </c>
      <c r="V468" s="1">
        <v>87000.3</v>
      </c>
      <c r="W468">
        <v>124.19</v>
      </c>
      <c r="X468" s="1">
        <v>82300.13</v>
      </c>
      <c r="Y468">
        <v>0.63039999999999996</v>
      </c>
      <c r="Z468">
        <v>0.29220000000000002</v>
      </c>
      <c r="AA468">
        <v>7.7399999999999997E-2</v>
      </c>
      <c r="AB468">
        <v>0.36959999999999998</v>
      </c>
      <c r="AC468">
        <v>82.3</v>
      </c>
      <c r="AD468" s="1">
        <v>3796.54</v>
      </c>
      <c r="AE468">
        <v>441.94</v>
      </c>
      <c r="AF468" s="1">
        <v>70133</v>
      </c>
      <c r="AG468" t="s">
        <v>3</v>
      </c>
      <c r="AH468" s="1">
        <v>26321</v>
      </c>
      <c r="AI468" s="1">
        <v>37823.550000000003</v>
      </c>
      <c r="AJ468">
        <v>63.28</v>
      </c>
      <c r="AK468">
        <v>42.45</v>
      </c>
      <c r="AL468">
        <v>48.73</v>
      </c>
      <c r="AM468">
        <v>4.75</v>
      </c>
      <c r="AN468">
        <v>1.78</v>
      </c>
      <c r="AO468">
        <v>1.1957</v>
      </c>
      <c r="AP468" s="1">
        <v>2200.19</v>
      </c>
      <c r="AQ468" s="1">
        <v>2844.83</v>
      </c>
      <c r="AR468" s="1">
        <v>8390.33</v>
      </c>
      <c r="AS468" s="1">
        <v>1021.28</v>
      </c>
      <c r="AT468">
        <v>600.27</v>
      </c>
      <c r="AU468" s="1">
        <v>15056.9</v>
      </c>
      <c r="AV468" s="1">
        <v>11581.95</v>
      </c>
      <c r="AW468">
        <v>0.58489999999999998</v>
      </c>
      <c r="AX468" s="1">
        <v>4553.01</v>
      </c>
      <c r="AY468">
        <v>0.22989999999999999</v>
      </c>
      <c r="AZ468" s="1">
        <v>1033.1600000000001</v>
      </c>
      <c r="BA468">
        <v>5.2200000000000003E-2</v>
      </c>
      <c r="BB468" s="1">
        <v>2633.86</v>
      </c>
      <c r="BC468">
        <v>0.13300000000000001</v>
      </c>
      <c r="BD468" s="1">
        <v>19801.97</v>
      </c>
      <c r="BE468" s="1">
        <v>6251.5</v>
      </c>
      <c r="BF468">
        <v>3.7201</v>
      </c>
      <c r="BG468">
        <v>0.55310000000000004</v>
      </c>
      <c r="BH468">
        <v>0.21820000000000001</v>
      </c>
      <c r="BI468">
        <v>0.18890000000000001</v>
      </c>
      <c r="BJ468">
        <v>2.7099999999999999E-2</v>
      </c>
      <c r="BK468">
        <v>1.26E-2</v>
      </c>
    </row>
    <row r="469" spans="1:63" x14ac:dyDescent="0.25">
      <c r="A469" t="s">
        <v>470</v>
      </c>
      <c r="B469">
        <v>49940</v>
      </c>
      <c r="C469">
        <v>111.52</v>
      </c>
      <c r="D469">
        <v>11.01</v>
      </c>
      <c r="E469" s="1">
        <v>1228.32</v>
      </c>
      <c r="F469" s="1">
        <v>1179.83</v>
      </c>
      <c r="G469">
        <v>1.4E-3</v>
      </c>
      <c r="H469">
        <v>0</v>
      </c>
      <c r="I469">
        <v>5.0000000000000001E-3</v>
      </c>
      <c r="J469">
        <v>5.0000000000000001E-4</v>
      </c>
      <c r="K469">
        <v>1.7600000000000001E-2</v>
      </c>
      <c r="L469">
        <v>0.95350000000000001</v>
      </c>
      <c r="M469">
        <v>2.1999999999999999E-2</v>
      </c>
      <c r="N469">
        <v>0.3715</v>
      </c>
      <c r="O469">
        <v>6.1999999999999998E-3</v>
      </c>
      <c r="P469">
        <v>0.15229999999999999</v>
      </c>
      <c r="Q469" s="1">
        <v>57646.74</v>
      </c>
      <c r="R469">
        <v>0.1973</v>
      </c>
      <c r="S469">
        <v>0.20780000000000001</v>
      </c>
      <c r="T469">
        <v>0.59489999999999998</v>
      </c>
      <c r="U469">
        <v>11.05</v>
      </c>
      <c r="V469" s="1">
        <v>72268.210000000006</v>
      </c>
      <c r="W469">
        <v>107.48</v>
      </c>
      <c r="X469" s="1">
        <v>214404.52</v>
      </c>
      <c r="Y469">
        <v>0.71850000000000003</v>
      </c>
      <c r="Z469">
        <v>8.2000000000000003E-2</v>
      </c>
      <c r="AA469">
        <v>0.19950000000000001</v>
      </c>
      <c r="AB469">
        <v>0.28149999999999997</v>
      </c>
      <c r="AC469">
        <v>214.4</v>
      </c>
      <c r="AD469" s="1">
        <v>5991.33</v>
      </c>
      <c r="AE469">
        <v>524.16999999999996</v>
      </c>
      <c r="AF469" s="1">
        <v>168820.12</v>
      </c>
      <c r="AG469" t="s">
        <v>3</v>
      </c>
      <c r="AH469" s="1">
        <v>34814</v>
      </c>
      <c r="AI469" s="1">
        <v>54130.15</v>
      </c>
      <c r="AJ469">
        <v>36.24</v>
      </c>
      <c r="AK469">
        <v>24.51</v>
      </c>
      <c r="AL469">
        <v>26.85</v>
      </c>
      <c r="AM469">
        <v>4.3499999999999996</v>
      </c>
      <c r="AN469" s="1">
        <v>1413.17</v>
      </c>
      <c r="AO469">
        <v>1.1678999999999999</v>
      </c>
      <c r="AP469" s="1">
        <v>1680.84</v>
      </c>
      <c r="AQ469" s="1">
        <v>2777.45</v>
      </c>
      <c r="AR469" s="1">
        <v>7462.12</v>
      </c>
      <c r="AS469">
        <v>770.27</v>
      </c>
      <c r="AT469">
        <v>359.27</v>
      </c>
      <c r="AU469" s="1">
        <v>13049.94</v>
      </c>
      <c r="AV469" s="1">
        <v>7627.42</v>
      </c>
      <c r="AW469">
        <v>0.47499999999999998</v>
      </c>
      <c r="AX469" s="1">
        <v>5484.37</v>
      </c>
      <c r="AY469">
        <v>0.34150000000000003</v>
      </c>
      <c r="AZ469" s="1">
        <v>1329.29</v>
      </c>
      <c r="BA469">
        <v>8.2799999999999999E-2</v>
      </c>
      <c r="BB469" s="1">
        <v>1617.23</v>
      </c>
      <c r="BC469">
        <v>0.1007</v>
      </c>
      <c r="BD469" s="1">
        <v>16058.31</v>
      </c>
      <c r="BE469" s="1">
        <v>6425.15</v>
      </c>
      <c r="BF469">
        <v>1.8164</v>
      </c>
      <c r="BG469">
        <v>0.54400000000000004</v>
      </c>
      <c r="BH469">
        <v>0.24579999999999999</v>
      </c>
      <c r="BI469">
        <v>0.15479999999999999</v>
      </c>
      <c r="BJ469">
        <v>3.78E-2</v>
      </c>
      <c r="BK469">
        <v>1.7600000000000001E-2</v>
      </c>
    </row>
    <row r="470" spans="1:63" x14ac:dyDescent="0.25">
      <c r="A470" t="s">
        <v>471</v>
      </c>
      <c r="B470">
        <v>49130</v>
      </c>
      <c r="C470">
        <v>119.19</v>
      </c>
      <c r="D470">
        <v>10.15</v>
      </c>
      <c r="E470" s="1">
        <v>1210.29</v>
      </c>
      <c r="F470" s="1">
        <v>1143.0899999999999</v>
      </c>
      <c r="G470">
        <v>1.8E-3</v>
      </c>
      <c r="H470">
        <v>2.0000000000000001E-4</v>
      </c>
      <c r="I470">
        <v>7.9000000000000008E-3</v>
      </c>
      <c r="J470">
        <v>6.9999999999999999E-4</v>
      </c>
      <c r="K470">
        <v>1.0500000000000001E-2</v>
      </c>
      <c r="L470">
        <v>0.95379999999999998</v>
      </c>
      <c r="M470">
        <v>2.5000000000000001E-2</v>
      </c>
      <c r="N470">
        <v>0.97309999999999997</v>
      </c>
      <c r="O470">
        <v>4.0000000000000002E-4</v>
      </c>
      <c r="P470">
        <v>0.1787</v>
      </c>
      <c r="Q470" s="1">
        <v>57805.33</v>
      </c>
      <c r="R470">
        <v>0.1847</v>
      </c>
      <c r="S470">
        <v>0.18609999999999999</v>
      </c>
      <c r="T470">
        <v>0.62919999999999998</v>
      </c>
      <c r="U470">
        <v>11</v>
      </c>
      <c r="V470" s="1">
        <v>80673.23</v>
      </c>
      <c r="W470">
        <v>105.47</v>
      </c>
      <c r="X470" s="1">
        <v>135280.93</v>
      </c>
      <c r="Y470">
        <v>0.63009999999999999</v>
      </c>
      <c r="Z470">
        <v>0.106</v>
      </c>
      <c r="AA470">
        <v>0.26390000000000002</v>
      </c>
      <c r="AB470">
        <v>0.36990000000000001</v>
      </c>
      <c r="AC470">
        <v>135.28</v>
      </c>
      <c r="AD470" s="1">
        <v>3183.42</v>
      </c>
      <c r="AE470">
        <v>309.54000000000002</v>
      </c>
      <c r="AF470" s="1">
        <v>116831.98</v>
      </c>
      <c r="AG470" t="s">
        <v>3</v>
      </c>
      <c r="AH470" s="1">
        <v>32014</v>
      </c>
      <c r="AI470" s="1">
        <v>47544.01</v>
      </c>
      <c r="AJ470">
        <v>28.15</v>
      </c>
      <c r="AK470">
        <v>21.91</v>
      </c>
      <c r="AL470">
        <v>23.84</v>
      </c>
      <c r="AM470">
        <v>3.63</v>
      </c>
      <c r="AN470">
        <v>0</v>
      </c>
      <c r="AO470">
        <v>0.76939999999999997</v>
      </c>
      <c r="AP470" s="1">
        <v>1839.92</v>
      </c>
      <c r="AQ470" s="1">
        <v>2851.74</v>
      </c>
      <c r="AR470" s="1">
        <v>8438.94</v>
      </c>
      <c r="AS470">
        <v>694.27</v>
      </c>
      <c r="AT470">
        <v>386.12</v>
      </c>
      <c r="AU470" s="1">
        <v>14211</v>
      </c>
      <c r="AV470" s="1">
        <v>10812.31</v>
      </c>
      <c r="AW470">
        <v>0.6331</v>
      </c>
      <c r="AX470" s="1">
        <v>2790.42</v>
      </c>
      <c r="AY470">
        <v>0.16339999999999999</v>
      </c>
      <c r="AZ470" s="1">
        <v>1377.53</v>
      </c>
      <c r="BA470">
        <v>8.0699999999999994E-2</v>
      </c>
      <c r="BB470" s="1">
        <v>2097.64</v>
      </c>
      <c r="BC470">
        <v>0.12280000000000001</v>
      </c>
      <c r="BD470" s="1">
        <v>17077.89</v>
      </c>
      <c r="BE470" s="1">
        <v>9230.15</v>
      </c>
      <c r="BF470">
        <v>3.9929000000000001</v>
      </c>
      <c r="BG470">
        <v>0.53590000000000004</v>
      </c>
      <c r="BH470">
        <v>0.253</v>
      </c>
      <c r="BI470">
        <v>0.1444</v>
      </c>
      <c r="BJ470">
        <v>3.73E-2</v>
      </c>
      <c r="BK470">
        <v>2.93E-2</v>
      </c>
    </row>
    <row r="471" spans="1:63" x14ac:dyDescent="0.25">
      <c r="A471" t="s">
        <v>472</v>
      </c>
      <c r="B471">
        <v>48355</v>
      </c>
      <c r="C471">
        <v>9.3699999999999992</v>
      </c>
      <c r="D471">
        <v>132.04</v>
      </c>
      <c r="E471" s="1">
        <v>1237.04</v>
      </c>
      <c r="F471" s="1">
        <v>1068.02</v>
      </c>
      <c r="G471">
        <v>2.8999999999999998E-3</v>
      </c>
      <c r="H471">
        <v>1E-3</v>
      </c>
      <c r="I471">
        <v>8.7900000000000006E-2</v>
      </c>
      <c r="J471">
        <v>1.9E-3</v>
      </c>
      <c r="K471">
        <v>3.7199999999999997E-2</v>
      </c>
      <c r="L471">
        <v>0.7853</v>
      </c>
      <c r="M471">
        <v>8.3699999999999997E-2</v>
      </c>
      <c r="N471">
        <v>0.90280000000000005</v>
      </c>
      <c r="O471">
        <v>9.4000000000000004E-3</v>
      </c>
      <c r="P471">
        <v>0.17369999999999999</v>
      </c>
      <c r="Q471" s="1">
        <v>57968.91</v>
      </c>
      <c r="R471">
        <v>0.19550000000000001</v>
      </c>
      <c r="S471">
        <v>0.21</v>
      </c>
      <c r="T471">
        <v>0.59450000000000003</v>
      </c>
      <c r="U471">
        <v>10.26</v>
      </c>
      <c r="V471" s="1">
        <v>79048.850000000006</v>
      </c>
      <c r="W471">
        <v>116.79</v>
      </c>
      <c r="X471" s="1">
        <v>101875.64</v>
      </c>
      <c r="Y471">
        <v>0.65749999999999997</v>
      </c>
      <c r="Z471">
        <v>0.2457</v>
      </c>
      <c r="AA471">
        <v>9.6699999999999994E-2</v>
      </c>
      <c r="AB471">
        <v>0.34250000000000003</v>
      </c>
      <c r="AC471">
        <v>101.88</v>
      </c>
      <c r="AD471" s="1">
        <v>3356.43</v>
      </c>
      <c r="AE471">
        <v>401.87</v>
      </c>
      <c r="AF471" s="1">
        <v>88147.14</v>
      </c>
      <c r="AG471" t="s">
        <v>3</v>
      </c>
      <c r="AH471" s="1">
        <v>28762</v>
      </c>
      <c r="AI471" s="1">
        <v>42277.41</v>
      </c>
      <c r="AJ471">
        <v>46.59</v>
      </c>
      <c r="AK471">
        <v>30.25</v>
      </c>
      <c r="AL471">
        <v>36.76</v>
      </c>
      <c r="AM471">
        <v>4.38</v>
      </c>
      <c r="AN471">
        <v>721.85</v>
      </c>
      <c r="AO471">
        <v>0.90490000000000004</v>
      </c>
      <c r="AP471" s="1">
        <v>2012.72</v>
      </c>
      <c r="AQ471" s="1">
        <v>2308.21</v>
      </c>
      <c r="AR471" s="1">
        <v>8168</v>
      </c>
      <c r="AS471">
        <v>878.97</v>
      </c>
      <c r="AT471">
        <v>422.77</v>
      </c>
      <c r="AU471" s="1">
        <v>13790.67</v>
      </c>
      <c r="AV471" s="1">
        <v>10522.05</v>
      </c>
      <c r="AW471">
        <v>0.60399999999999998</v>
      </c>
      <c r="AX471" s="1">
        <v>3358.53</v>
      </c>
      <c r="AY471">
        <v>0.1928</v>
      </c>
      <c r="AZ471" s="1">
        <v>1326.15</v>
      </c>
      <c r="BA471">
        <v>7.6100000000000001E-2</v>
      </c>
      <c r="BB471" s="1">
        <v>2213.0100000000002</v>
      </c>
      <c r="BC471">
        <v>0.127</v>
      </c>
      <c r="BD471" s="1">
        <v>17419.73</v>
      </c>
      <c r="BE471" s="1">
        <v>7293.13</v>
      </c>
      <c r="BF471">
        <v>3.2974999999999999</v>
      </c>
      <c r="BG471">
        <v>0.52259999999999995</v>
      </c>
      <c r="BH471">
        <v>0.23630000000000001</v>
      </c>
      <c r="BI471">
        <v>0.1958</v>
      </c>
      <c r="BJ471">
        <v>2.7799999999999998E-2</v>
      </c>
      <c r="BK471">
        <v>1.7500000000000002E-2</v>
      </c>
    </row>
    <row r="472" spans="1:63" x14ac:dyDescent="0.25">
      <c r="A472" t="s">
        <v>473</v>
      </c>
      <c r="B472">
        <v>49684</v>
      </c>
      <c r="C472">
        <v>113.95</v>
      </c>
      <c r="D472">
        <v>6.74</v>
      </c>
      <c r="E472">
        <v>767.52</v>
      </c>
      <c r="F472">
        <v>800.39</v>
      </c>
      <c r="G472">
        <v>1.4E-3</v>
      </c>
      <c r="H472">
        <v>1.2999999999999999E-3</v>
      </c>
      <c r="I472">
        <v>5.8999999999999999E-3</v>
      </c>
      <c r="J472">
        <v>1.1000000000000001E-3</v>
      </c>
      <c r="K472">
        <v>1.9599999999999999E-2</v>
      </c>
      <c r="L472">
        <v>0.95030000000000003</v>
      </c>
      <c r="M472">
        <v>2.0299999999999999E-2</v>
      </c>
      <c r="N472">
        <v>0.30580000000000002</v>
      </c>
      <c r="O472">
        <v>2.3E-3</v>
      </c>
      <c r="P472">
        <v>0.14929999999999999</v>
      </c>
      <c r="Q472" s="1">
        <v>58859.75</v>
      </c>
      <c r="R472">
        <v>0.17649999999999999</v>
      </c>
      <c r="S472">
        <v>0.19650000000000001</v>
      </c>
      <c r="T472">
        <v>0.627</v>
      </c>
      <c r="U472">
        <v>8.2899999999999991</v>
      </c>
      <c r="V472" s="1">
        <v>67100.600000000006</v>
      </c>
      <c r="W472">
        <v>89.1</v>
      </c>
      <c r="X472" s="1">
        <v>208183.77</v>
      </c>
      <c r="Y472">
        <v>0.6895</v>
      </c>
      <c r="Z472">
        <v>0.08</v>
      </c>
      <c r="AA472">
        <v>0.23039999999999999</v>
      </c>
      <c r="AB472">
        <v>0.3105</v>
      </c>
      <c r="AC472">
        <v>208.18</v>
      </c>
      <c r="AD472" s="1">
        <v>5888.98</v>
      </c>
      <c r="AE472">
        <v>510.97</v>
      </c>
      <c r="AF472" s="1">
        <v>182399.42</v>
      </c>
      <c r="AG472" t="s">
        <v>3</v>
      </c>
      <c r="AH472" s="1">
        <v>35423</v>
      </c>
      <c r="AI472" s="1">
        <v>56823.69</v>
      </c>
      <c r="AJ472">
        <v>34.840000000000003</v>
      </c>
      <c r="AK472">
        <v>24.48</v>
      </c>
      <c r="AL472">
        <v>26.09</v>
      </c>
      <c r="AM472">
        <v>4.55</v>
      </c>
      <c r="AN472" s="1">
        <v>1788</v>
      </c>
      <c r="AO472">
        <v>1.4836</v>
      </c>
      <c r="AP472" s="1">
        <v>1797.9</v>
      </c>
      <c r="AQ472" s="1">
        <v>2425.7199999999998</v>
      </c>
      <c r="AR472" s="1">
        <v>7706.63</v>
      </c>
      <c r="AS472">
        <v>725.44</v>
      </c>
      <c r="AT472">
        <v>420.06</v>
      </c>
      <c r="AU472" s="1">
        <v>13075.75</v>
      </c>
      <c r="AV472" s="1">
        <v>7202.96</v>
      </c>
      <c r="AW472">
        <v>0.44209999999999999</v>
      </c>
      <c r="AX472" s="1">
        <v>5868.99</v>
      </c>
      <c r="AY472">
        <v>0.36020000000000002</v>
      </c>
      <c r="AZ472" s="1">
        <v>1997.87</v>
      </c>
      <c r="BA472">
        <v>0.1226</v>
      </c>
      <c r="BB472" s="1">
        <v>1224.3800000000001</v>
      </c>
      <c r="BC472">
        <v>7.51E-2</v>
      </c>
      <c r="BD472" s="1">
        <v>16294.2</v>
      </c>
      <c r="BE472" s="1">
        <v>6861.32</v>
      </c>
      <c r="BF472">
        <v>2.1177999999999999</v>
      </c>
      <c r="BG472">
        <v>0.54159999999999997</v>
      </c>
      <c r="BH472">
        <v>0.24129999999999999</v>
      </c>
      <c r="BI472">
        <v>0.14849999999999999</v>
      </c>
      <c r="BJ472">
        <v>4.02E-2</v>
      </c>
      <c r="BK472">
        <v>2.8400000000000002E-2</v>
      </c>
    </row>
    <row r="473" spans="1:63" x14ac:dyDescent="0.25">
      <c r="A473" t="s">
        <v>474</v>
      </c>
      <c r="B473">
        <v>46003</v>
      </c>
      <c r="C473">
        <v>40</v>
      </c>
      <c r="D473">
        <v>25.52</v>
      </c>
      <c r="E473" s="1">
        <v>1020.85</v>
      </c>
      <c r="F473">
        <v>972.27</v>
      </c>
      <c r="G473">
        <v>5.3E-3</v>
      </c>
      <c r="H473">
        <v>8.9999999999999998E-4</v>
      </c>
      <c r="I473">
        <v>7.6E-3</v>
      </c>
      <c r="J473">
        <v>1.1999999999999999E-3</v>
      </c>
      <c r="K473">
        <v>2.8000000000000001E-2</v>
      </c>
      <c r="L473">
        <v>0.92769999999999997</v>
      </c>
      <c r="M473">
        <v>2.93E-2</v>
      </c>
      <c r="N473">
        <v>0.32040000000000002</v>
      </c>
      <c r="O473">
        <v>5.1999999999999998E-3</v>
      </c>
      <c r="P473">
        <v>0.13689999999999999</v>
      </c>
      <c r="Q473" s="1">
        <v>60237.16</v>
      </c>
      <c r="R473">
        <v>0.1694</v>
      </c>
      <c r="S473">
        <v>0.21379999999999999</v>
      </c>
      <c r="T473">
        <v>0.6169</v>
      </c>
      <c r="U473">
        <v>8.67</v>
      </c>
      <c r="V473" s="1">
        <v>78473.350000000006</v>
      </c>
      <c r="W473">
        <v>113.23</v>
      </c>
      <c r="X473" s="1">
        <v>204683.63</v>
      </c>
      <c r="Y473">
        <v>0.81130000000000002</v>
      </c>
      <c r="Z473">
        <v>0.11700000000000001</v>
      </c>
      <c r="AA473">
        <v>7.17E-2</v>
      </c>
      <c r="AB473">
        <v>0.18870000000000001</v>
      </c>
      <c r="AC473">
        <v>204.68</v>
      </c>
      <c r="AD473" s="1">
        <v>5487.26</v>
      </c>
      <c r="AE473">
        <v>609.71</v>
      </c>
      <c r="AF473" s="1">
        <v>200776.02</v>
      </c>
      <c r="AG473" t="s">
        <v>3</v>
      </c>
      <c r="AH473" s="1">
        <v>36170</v>
      </c>
      <c r="AI473" s="1">
        <v>57365.78</v>
      </c>
      <c r="AJ473">
        <v>42.48</v>
      </c>
      <c r="AK473">
        <v>25.11</v>
      </c>
      <c r="AL473">
        <v>29.48</v>
      </c>
      <c r="AM473">
        <v>4.29</v>
      </c>
      <c r="AN473" s="1">
        <v>1476</v>
      </c>
      <c r="AO473">
        <v>1.1813</v>
      </c>
      <c r="AP473" s="1">
        <v>1671.81</v>
      </c>
      <c r="AQ473" s="1">
        <v>2041.8</v>
      </c>
      <c r="AR473" s="1">
        <v>6999.93</v>
      </c>
      <c r="AS473">
        <v>725.32</v>
      </c>
      <c r="AT473">
        <v>465.07</v>
      </c>
      <c r="AU473" s="1">
        <v>11903.92</v>
      </c>
      <c r="AV473" s="1">
        <v>6095.79</v>
      </c>
      <c r="AW473">
        <v>0.42870000000000003</v>
      </c>
      <c r="AX473" s="1">
        <v>5560.96</v>
      </c>
      <c r="AY473">
        <v>0.3911</v>
      </c>
      <c r="AZ473" s="1">
        <v>1325.77</v>
      </c>
      <c r="BA473">
        <v>9.3200000000000005E-2</v>
      </c>
      <c r="BB473" s="1">
        <v>1236.18</v>
      </c>
      <c r="BC473">
        <v>8.6900000000000005E-2</v>
      </c>
      <c r="BD473" s="1">
        <v>14218.69</v>
      </c>
      <c r="BE473" s="1">
        <v>4766.63</v>
      </c>
      <c r="BF473">
        <v>1.1468</v>
      </c>
      <c r="BG473">
        <v>0.55410000000000004</v>
      </c>
      <c r="BH473">
        <v>0.23849999999999999</v>
      </c>
      <c r="BI473">
        <v>0.15440000000000001</v>
      </c>
      <c r="BJ473">
        <v>3.09E-2</v>
      </c>
      <c r="BK473">
        <v>2.2100000000000002E-2</v>
      </c>
    </row>
    <row r="474" spans="1:63" x14ac:dyDescent="0.25">
      <c r="A474" t="s">
        <v>475</v>
      </c>
      <c r="B474">
        <v>44750</v>
      </c>
      <c r="C474">
        <v>26.38</v>
      </c>
      <c r="D474">
        <v>265.14999999999998</v>
      </c>
      <c r="E474" s="1">
        <v>6995</v>
      </c>
      <c r="F474" s="1">
        <v>6755.73</v>
      </c>
      <c r="G474">
        <v>6.4799999999999996E-2</v>
      </c>
      <c r="H474">
        <v>8.9999999999999998E-4</v>
      </c>
      <c r="I474">
        <v>0.1605</v>
      </c>
      <c r="J474">
        <v>1.1000000000000001E-3</v>
      </c>
      <c r="K474">
        <v>6.4500000000000002E-2</v>
      </c>
      <c r="L474">
        <v>0.64529999999999998</v>
      </c>
      <c r="M474">
        <v>6.2799999999999995E-2</v>
      </c>
      <c r="N474">
        <v>0.22639999999999999</v>
      </c>
      <c r="O474">
        <v>5.2600000000000001E-2</v>
      </c>
      <c r="P474">
        <v>0.1358</v>
      </c>
      <c r="Q474" s="1">
        <v>79256.27</v>
      </c>
      <c r="R474">
        <v>0.1429</v>
      </c>
      <c r="S474">
        <v>0.19220000000000001</v>
      </c>
      <c r="T474">
        <v>0.66479999999999995</v>
      </c>
      <c r="U474">
        <v>45.29</v>
      </c>
      <c r="V474" s="1">
        <v>99766.2</v>
      </c>
      <c r="W474">
        <v>152.85</v>
      </c>
      <c r="X474" s="1">
        <v>239654.75</v>
      </c>
      <c r="Y474">
        <v>0.7631</v>
      </c>
      <c r="Z474">
        <v>0.20760000000000001</v>
      </c>
      <c r="AA474">
        <v>2.93E-2</v>
      </c>
      <c r="AB474">
        <v>0.2369</v>
      </c>
      <c r="AC474">
        <v>239.65</v>
      </c>
      <c r="AD474" s="1">
        <v>10694.09</v>
      </c>
      <c r="AE474" s="1">
        <v>1031.9000000000001</v>
      </c>
      <c r="AF474" s="1">
        <v>241725.36</v>
      </c>
      <c r="AG474" t="s">
        <v>3</v>
      </c>
      <c r="AH474" s="1">
        <v>48562</v>
      </c>
      <c r="AI474" s="1">
        <v>89861.03</v>
      </c>
      <c r="AJ474">
        <v>83.92</v>
      </c>
      <c r="AK474">
        <v>43.25</v>
      </c>
      <c r="AL474">
        <v>51.68</v>
      </c>
      <c r="AM474">
        <v>4.93</v>
      </c>
      <c r="AN474" s="1">
        <v>1821.8</v>
      </c>
      <c r="AO474">
        <v>0.85009999999999997</v>
      </c>
      <c r="AP474" s="1">
        <v>1675.73</v>
      </c>
      <c r="AQ474" s="1">
        <v>2178.77</v>
      </c>
      <c r="AR474" s="1">
        <v>8482.33</v>
      </c>
      <c r="AS474" s="1">
        <v>1065.58</v>
      </c>
      <c r="AT474">
        <v>477.8</v>
      </c>
      <c r="AU474" s="1">
        <v>13880.2</v>
      </c>
      <c r="AV474" s="1">
        <v>3819.04</v>
      </c>
      <c r="AW474">
        <v>0.24940000000000001</v>
      </c>
      <c r="AX474" s="1">
        <v>9715.2199999999993</v>
      </c>
      <c r="AY474">
        <v>0.63439999999999996</v>
      </c>
      <c r="AZ474">
        <v>879.42</v>
      </c>
      <c r="BA474">
        <v>5.74E-2</v>
      </c>
      <c r="BB474">
        <v>900.77</v>
      </c>
      <c r="BC474">
        <v>5.8799999999999998E-2</v>
      </c>
      <c r="BD474" s="1">
        <v>15314.45</v>
      </c>
      <c r="BE474" s="1">
        <v>2211.94</v>
      </c>
      <c r="BF474">
        <v>0.27800000000000002</v>
      </c>
      <c r="BG474">
        <v>0.60340000000000005</v>
      </c>
      <c r="BH474">
        <v>0.23269999999999999</v>
      </c>
      <c r="BI474">
        <v>0.11550000000000001</v>
      </c>
      <c r="BJ474">
        <v>0.03</v>
      </c>
      <c r="BK474">
        <v>1.8499999999999999E-2</v>
      </c>
    </row>
    <row r="475" spans="1:63" x14ac:dyDescent="0.25">
      <c r="A475" t="s">
        <v>476</v>
      </c>
      <c r="B475">
        <v>45799</v>
      </c>
      <c r="C475">
        <v>37</v>
      </c>
      <c r="D475">
        <v>65.459999999999994</v>
      </c>
      <c r="E475" s="1">
        <v>2422.09</v>
      </c>
      <c r="F475" s="1">
        <v>2301.6999999999998</v>
      </c>
      <c r="G475">
        <v>2.0400000000000001E-2</v>
      </c>
      <c r="H475">
        <v>1.1000000000000001E-3</v>
      </c>
      <c r="I475">
        <v>4.0899999999999999E-2</v>
      </c>
      <c r="J475">
        <v>1.1000000000000001E-3</v>
      </c>
      <c r="K475">
        <v>6.08E-2</v>
      </c>
      <c r="L475">
        <v>0.82130000000000003</v>
      </c>
      <c r="M475">
        <v>5.4399999999999997E-2</v>
      </c>
      <c r="N475">
        <v>0.2838</v>
      </c>
      <c r="O475">
        <v>2.2599999999999999E-2</v>
      </c>
      <c r="P475">
        <v>0.13550000000000001</v>
      </c>
      <c r="Q475" s="1">
        <v>66178.37</v>
      </c>
      <c r="R475">
        <v>0.1575</v>
      </c>
      <c r="S475">
        <v>0.1774</v>
      </c>
      <c r="T475">
        <v>0.66510000000000002</v>
      </c>
      <c r="U475">
        <v>17.239999999999998</v>
      </c>
      <c r="V475" s="1">
        <v>84654.85</v>
      </c>
      <c r="W475">
        <v>136.25</v>
      </c>
      <c r="X475" s="1">
        <v>207494.65</v>
      </c>
      <c r="Y475">
        <v>0.72250000000000003</v>
      </c>
      <c r="Z475">
        <v>0.20519999999999999</v>
      </c>
      <c r="AA475">
        <v>7.2300000000000003E-2</v>
      </c>
      <c r="AB475">
        <v>0.27750000000000002</v>
      </c>
      <c r="AC475">
        <v>207.49</v>
      </c>
      <c r="AD475" s="1">
        <v>7360.22</v>
      </c>
      <c r="AE475">
        <v>688.34</v>
      </c>
      <c r="AF475" s="1">
        <v>192424.54</v>
      </c>
      <c r="AG475" t="s">
        <v>3</v>
      </c>
      <c r="AH475" s="1">
        <v>39518</v>
      </c>
      <c r="AI475" s="1">
        <v>70527.64</v>
      </c>
      <c r="AJ475">
        <v>54.7</v>
      </c>
      <c r="AK475">
        <v>32.56</v>
      </c>
      <c r="AL475">
        <v>40.119999999999997</v>
      </c>
      <c r="AM475">
        <v>4.87</v>
      </c>
      <c r="AN475" s="1">
        <v>2160.96</v>
      </c>
      <c r="AO475">
        <v>0.86680000000000001</v>
      </c>
      <c r="AP475" s="1">
        <v>1520.27</v>
      </c>
      <c r="AQ475" s="1">
        <v>2023.25</v>
      </c>
      <c r="AR475" s="1">
        <v>7019.3</v>
      </c>
      <c r="AS475">
        <v>730.37</v>
      </c>
      <c r="AT475">
        <v>390.42</v>
      </c>
      <c r="AU475" s="1">
        <v>11683.61</v>
      </c>
      <c r="AV475" s="1">
        <v>4332.7700000000004</v>
      </c>
      <c r="AW475">
        <v>0.31609999999999999</v>
      </c>
      <c r="AX475" s="1">
        <v>7130.61</v>
      </c>
      <c r="AY475">
        <v>0.5202</v>
      </c>
      <c r="AZ475" s="1">
        <v>1080.79</v>
      </c>
      <c r="BA475">
        <v>7.8799999999999995E-2</v>
      </c>
      <c r="BB475" s="1">
        <v>1164.46</v>
      </c>
      <c r="BC475">
        <v>8.4900000000000003E-2</v>
      </c>
      <c r="BD475" s="1">
        <v>13708.63</v>
      </c>
      <c r="BE475" s="1">
        <v>2673.19</v>
      </c>
      <c r="BF475">
        <v>0.46689999999999998</v>
      </c>
      <c r="BG475">
        <v>0.56069999999999998</v>
      </c>
      <c r="BH475">
        <v>0.23050000000000001</v>
      </c>
      <c r="BI475">
        <v>0.16200000000000001</v>
      </c>
      <c r="BJ475">
        <v>3.0200000000000001E-2</v>
      </c>
      <c r="BK475">
        <v>1.66E-2</v>
      </c>
    </row>
    <row r="476" spans="1:63" x14ac:dyDescent="0.25">
      <c r="A476" t="s">
        <v>477</v>
      </c>
      <c r="B476">
        <v>44768</v>
      </c>
      <c r="C476">
        <v>21.95</v>
      </c>
      <c r="D476">
        <v>88.11</v>
      </c>
      <c r="E476" s="1">
        <v>1934.16</v>
      </c>
      <c r="F476" s="1">
        <v>1861.29</v>
      </c>
      <c r="G476">
        <v>1.26E-2</v>
      </c>
      <c r="H476">
        <v>8.0000000000000004E-4</v>
      </c>
      <c r="I476">
        <v>5.0999999999999997E-2</v>
      </c>
      <c r="J476">
        <v>1E-3</v>
      </c>
      <c r="K476">
        <v>6.83E-2</v>
      </c>
      <c r="L476">
        <v>0.80489999999999995</v>
      </c>
      <c r="M476">
        <v>6.1400000000000003E-2</v>
      </c>
      <c r="N476">
        <v>0.38629999999999998</v>
      </c>
      <c r="O476">
        <v>2.0199999999999999E-2</v>
      </c>
      <c r="P476">
        <v>0.1487</v>
      </c>
      <c r="Q476" s="1">
        <v>66374.63</v>
      </c>
      <c r="R476">
        <v>0.14249999999999999</v>
      </c>
      <c r="S476">
        <v>0.17699999999999999</v>
      </c>
      <c r="T476">
        <v>0.6804</v>
      </c>
      <c r="U476">
        <v>13.52</v>
      </c>
      <c r="V476" s="1">
        <v>88451.96</v>
      </c>
      <c r="W476">
        <v>138.36000000000001</v>
      </c>
      <c r="X476" s="1">
        <v>188587.25</v>
      </c>
      <c r="Y476">
        <v>0.6694</v>
      </c>
      <c r="Z476">
        <v>0.2792</v>
      </c>
      <c r="AA476">
        <v>5.1400000000000001E-2</v>
      </c>
      <c r="AB476">
        <v>0.3306</v>
      </c>
      <c r="AC476">
        <v>188.59</v>
      </c>
      <c r="AD476" s="1">
        <v>7538.01</v>
      </c>
      <c r="AE476">
        <v>690.18</v>
      </c>
      <c r="AF476" s="1">
        <v>169712.17</v>
      </c>
      <c r="AG476" t="s">
        <v>3</v>
      </c>
      <c r="AH476" s="1">
        <v>37356</v>
      </c>
      <c r="AI476" s="1">
        <v>58871.21</v>
      </c>
      <c r="AJ476">
        <v>61.34</v>
      </c>
      <c r="AK476">
        <v>36.159999999999997</v>
      </c>
      <c r="AL476">
        <v>45.34</v>
      </c>
      <c r="AM476">
        <v>5.01</v>
      </c>
      <c r="AN476">
        <v>726.17</v>
      </c>
      <c r="AO476">
        <v>0.94569999999999999</v>
      </c>
      <c r="AP476" s="1">
        <v>1669.48</v>
      </c>
      <c r="AQ476" s="1">
        <v>2008.9</v>
      </c>
      <c r="AR476" s="1">
        <v>7426.3</v>
      </c>
      <c r="AS476">
        <v>746.88</v>
      </c>
      <c r="AT476">
        <v>326.25</v>
      </c>
      <c r="AU476" s="1">
        <v>12177.81</v>
      </c>
      <c r="AV476" s="1">
        <v>4952.3500000000004</v>
      </c>
      <c r="AW476">
        <v>0.34010000000000001</v>
      </c>
      <c r="AX476" s="1">
        <v>6755.26</v>
      </c>
      <c r="AY476">
        <v>0.46400000000000002</v>
      </c>
      <c r="AZ476" s="1">
        <v>1601.53</v>
      </c>
      <c r="BA476">
        <v>0.11</v>
      </c>
      <c r="BB476" s="1">
        <v>1250.81</v>
      </c>
      <c r="BC476">
        <v>8.5900000000000004E-2</v>
      </c>
      <c r="BD476" s="1">
        <v>14559.95</v>
      </c>
      <c r="BE476" s="1">
        <v>3416.84</v>
      </c>
      <c r="BF476">
        <v>0.74490000000000001</v>
      </c>
      <c r="BG476">
        <v>0.56240000000000001</v>
      </c>
      <c r="BH476">
        <v>0.2369</v>
      </c>
      <c r="BI476">
        <v>0.15590000000000001</v>
      </c>
      <c r="BJ476">
        <v>2.7E-2</v>
      </c>
      <c r="BK476">
        <v>1.7899999999999999E-2</v>
      </c>
    </row>
    <row r="477" spans="1:63" x14ac:dyDescent="0.25">
      <c r="A477" t="s">
        <v>478</v>
      </c>
      <c r="B477">
        <v>44776</v>
      </c>
      <c r="C477">
        <v>68.099999999999994</v>
      </c>
      <c r="D477">
        <v>25.75</v>
      </c>
      <c r="E477" s="1">
        <v>1753.37</v>
      </c>
      <c r="F477" s="1">
        <v>1598.22</v>
      </c>
      <c r="G477">
        <v>4.7999999999999996E-3</v>
      </c>
      <c r="H477">
        <v>1.1000000000000001E-3</v>
      </c>
      <c r="I477">
        <v>9.7000000000000003E-3</v>
      </c>
      <c r="J477">
        <v>1.1000000000000001E-3</v>
      </c>
      <c r="K477">
        <v>2.86E-2</v>
      </c>
      <c r="L477">
        <v>0.92320000000000002</v>
      </c>
      <c r="M477">
        <v>3.15E-2</v>
      </c>
      <c r="N477">
        <v>0.4551</v>
      </c>
      <c r="O477">
        <v>4.7999999999999996E-3</v>
      </c>
      <c r="P477">
        <v>0.15709999999999999</v>
      </c>
      <c r="Q477" s="1">
        <v>59200.18</v>
      </c>
      <c r="R477">
        <v>0.1668</v>
      </c>
      <c r="S477">
        <v>0.224</v>
      </c>
      <c r="T477">
        <v>0.60929999999999995</v>
      </c>
      <c r="U477">
        <v>13.67</v>
      </c>
      <c r="V477" s="1">
        <v>77425.58</v>
      </c>
      <c r="W477">
        <v>122.84</v>
      </c>
      <c r="X477" s="1">
        <v>168401.64</v>
      </c>
      <c r="Y477">
        <v>0.73270000000000002</v>
      </c>
      <c r="Z477">
        <v>0.1678</v>
      </c>
      <c r="AA477">
        <v>9.9500000000000005E-2</v>
      </c>
      <c r="AB477">
        <v>0.26729999999999998</v>
      </c>
      <c r="AC477">
        <v>168.4</v>
      </c>
      <c r="AD477" s="1">
        <v>4750.7299999999996</v>
      </c>
      <c r="AE477">
        <v>525.64</v>
      </c>
      <c r="AF477" s="1">
        <v>145506.94</v>
      </c>
      <c r="AG477" t="s">
        <v>3</v>
      </c>
      <c r="AH477" s="1">
        <v>32785</v>
      </c>
      <c r="AI477" s="1">
        <v>52925.26</v>
      </c>
      <c r="AJ477">
        <v>41.76</v>
      </c>
      <c r="AK477">
        <v>25.52</v>
      </c>
      <c r="AL477">
        <v>30.33</v>
      </c>
      <c r="AM477">
        <v>3.86</v>
      </c>
      <c r="AN477" s="1">
        <v>1265.31</v>
      </c>
      <c r="AO477">
        <v>1.0244</v>
      </c>
      <c r="AP477" s="1">
        <v>1639.8</v>
      </c>
      <c r="AQ477" s="1">
        <v>2170.35</v>
      </c>
      <c r="AR477" s="1">
        <v>7211.55</v>
      </c>
      <c r="AS477">
        <v>765.75</v>
      </c>
      <c r="AT477">
        <v>376.42</v>
      </c>
      <c r="AU477" s="1">
        <v>12163.86</v>
      </c>
      <c r="AV477" s="1">
        <v>7002.62</v>
      </c>
      <c r="AW477">
        <v>0.48449999999999999</v>
      </c>
      <c r="AX477" s="1">
        <v>4970.13</v>
      </c>
      <c r="AY477">
        <v>0.34389999999999998</v>
      </c>
      <c r="AZ477" s="1">
        <v>1037.17</v>
      </c>
      <c r="BA477">
        <v>7.1800000000000003E-2</v>
      </c>
      <c r="BB477" s="1">
        <v>1443.93</v>
      </c>
      <c r="BC477">
        <v>9.9900000000000003E-2</v>
      </c>
      <c r="BD477" s="1">
        <v>14453.85</v>
      </c>
      <c r="BE477" s="1">
        <v>5267.35</v>
      </c>
      <c r="BF477">
        <v>1.4936</v>
      </c>
      <c r="BG477">
        <v>0.54500000000000004</v>
      </c>
      <c r="BH477">
        <v>0.2586</v>
      </c>
      <c r="BI477">
        <v>0.1467</v>
      </c>
      <c r="BJ477">
        <v>2.9700000000000001E-2</v>
      </c>
      <c r="BK477">
        <v>0.02</v>
      </c>
    </row>
    <row r="478" spans="1:63" x14ac:dyDescent="0.25">
      <c r="A478" t="s">
        <v>479</v>
      </c>
      <c r="B478">
        <v>44784</v>
      </c>
      <c r="C478">
        <v>52.62</v>
      </c>
      <c r="D478">
        <v>52.2</v>
      </c>
      <c r="E478" s="1">
        <v>2746.8</v>
      </c>
      <c r="F478" s="1">
        <v>2521.7199999999998</v>
      </c>
      <c r="G478">
        <v>7.9000000000000008E-3</v>
      </c>
      <c r="H478">
        <v>5.9999999999999995E-4</v>
      </c>
      <c r="I478">
        <v>3.5999999999999997E-2</v>
      </c>
      <c r="J478">
        <v>8.0000000000000004E-4</v>
      </c>
      <c r="K478">
        <v>7.6200000000000004E-2</v>
      </c>
      <c r="L478">
        <v>0.81379999999999997</v>
      </c>
      <c r="M478">
        <v>6.4699999999999994E-2</v>
      </c>
      <c r="N478">
        <v>0.4647</v>
      </c>
      <c r="O478">
        <v>2.0400000000000001E-2</v>
      </c>
      <c r="P478">
        <v>0.1583</v>
      </c>
      <c r="Q478" s="1">
        <v>65376.12</v>
      </c>
      <c r="R478">
        <v>0.16650000000000001</v>
      </c>
      <c r="S478">
        <v>0.19420000000000001</v>
      </c>
      <c r="T478">
        <v>0.63929999999999998</v>
      </c>
      <c r="U478">
        <v>17.809999999999999</v>
      </c>
      <c r="V478" s="1">
        <v>86523.46</v>
      </c>
      <c r="W478">
        <v>149.52000000000001</v>
      </c>
      <c r="X478" s="1">
        <v>159318.6</v>
      </c>
      <c r="Y478">
        <v>0.72440000000000004</v>
      </c>
      <c r="Z478">
        <v>0.22</v>
      </c>
      <c r="AA478">
        <v>5.5599999999999997E-2</v>
      </c>
      <c r="AB478">
        <v>0.27560000000000001</v>
      </c>
      <c r="AC478">
        <v>159.32</v>
      </c>
      <c r="AD478" s="1">
        <v>5199.45</v>
      </c>
      <c r="AE478">
        <v>538.6</v>
      </c>
      <c r="AF478" s="1">
        <v>147196.57</v>
      </c>
      <c r="AG478" t="s">
        <v>3</v>
      </c>
      <c r="AH478" s="1">
        <v>33601</v>
      </c>
      <c r="AI478" s="1">
        <v>53744.34</v>
      </c>
      <c r="AJ478">
        <v>50.67</v>
      </c>
      <c r="AK478">
        <v>29.03</v>
      </c>
      <c r="AL478">
        <v>36.15</v>
      </c>
      <c r="AM478">
        <v>4.1399999999999997</v>
      </c>
      <c r="AN478" s="1">
        <v>1363.51</v>
      </c>
      <c r="AO478">
        <v>1.0105</v>
      </c>
      <c r="AP478" s="1">
        <v>1554.83</v>
      </c>
      <c r="AQ478" s="1">
        <v>2123.39</v>
      </c>
      <c r="AR478" s="1">
        <v>7588.09</v>
      </c>
      <c r="AS478">
        <v>767</v>
      </c>
      <c r="AT478">
        <v>365.7</v>
      </c>
      <c r="AU478" s="1">
        <v>12399.02</v>
      </c>
      <c r="AV478" s="1">
        <v>6680.98</v>
      </c>
      <c r="AW478">
        <v>0.46800000000000003</v>
      </c>
      <c r="AX478" s="1">
        <v>5232.03</v>
      </c>
      <c r="AY478">
        <v>0.36649999999999999</v>
      </c>
      <c r="AZ478" s="1">
        <v>1031.6099999999999</v>
      </c>
      <c r="BA478">
        <v>7.2300000000000003E-2</v>
      </c>
      <c r="BB478" s="1">
        <v>1329.53</v>
      </c>
      <c r="BC478">
        <v>9.3100000000000002E-2</v>
      </c>
      <c r="BD478" s="1">
        <v>14274.15</v>
      </c>
      <c r="BE478" s="1">
        <v>4802.66</v>
      </c>
      <c r="BF478">
        <v>1.3574999999999999</v>
      </c>
      <c r="BG478">
        <v>0.55979999999999996</v>
      </c>
      <c r="BH478">
        <v>0.2424</v>
      </c>
      <c r="BI478">
        <v>0.15559999999999999</v>
      </c>
      <c r="BJ478">
        <v>2.76E-2</v>
      </c>
      <c r="BK478">
        <v>1.46E-2</v>
      </c>
    </row>
    <row r="479" spans="1:63" x14ac:dyDescent="0.25">
      <c r="A479" t="s">
        <v>480</v>
      </c>
      <c r="B479">
        <v>46607</v>
      </c>
      <c r="C479">
        <v>25</v>
      </c>
      <c r="D479">
        <v>233.32</v>
      </c>
      <c r="E479" s="1">
        <v>5833.06</v>
      </c>
      <c r="F479" s="1">
        <v>5697.31</v>
      </c>
      <c r="G479">
        <v>0.111</v>
      </c>
      <c r="H479">
        <v>1.1999999999999999E-3</v>
      </c>
      <c r="I479">
        <v>7.8E-2</v>
      </c>
      <c r="J479">
        <v>1.1999999999999999E-3</v>
      </c>
      <c r="K479">
        <v>5.6000000000000001E-2</v>
      </c>
      <c r="L479">
        <v>0.69879999999999998</v>
      </c>
      <c r="M479">
        <v>5.3800000000000001E-2</v>
      </c>
      <c r="N479">
        <v>0.14230000000000001</v>
      </c>
      <c r="O479">
        <v>4.6100000000000002E-2</v>
      </c>
      <c r="P479">
        <v>0.1239</v>
      </c>
      <c r="Q479" s="1">
        <v>79988.649999999994</v>
      </c>
      <c r="R479">
        <v>0.14269999999999999</v>
      </c>
      <c r="S479">
        <v>0.18990000000000001</v>
      </c>
      <c r="T479">
        <v>0.66739999999999999</v>
      </c>
      <c r="U479">
        <v>32.76</v>
      </c>
      <c r="V479" s="1">
        <v>104755.85</v>
      </c>
      <c r="W479">
        <v>176.17</v>
      </c>
      <c r="X479" s="1">
        <v>266449.89</v>
      </c>
      <c r="Y479">
        <v>0.74929999999999997</v>
      </c>
      <c r="Z479">
        <v>0.2233</v>
      </c>
      <c r="AA479">
        <v>2.7400000000000001E-2</v>
      </c>
      <c r="AB479">
        <v>0.25069999999999998</v>
      </c>
      <c r="AC479">
        <v>266.45</v>
      </c>
      <c r="AD479" s="1">
        <v>11475.09</v>
      </c>
      <c r="AE479" s="1">
        <v>1002.71</v>
      </c>
      <c r="AF479" s="1">
        <v>267646.34000000003</v>
      </c>
      <c r="AG479" t="s">
        <v>3</v>
      </c>
      <c r="AH479" s="1">
        <v>55404</v>
      </c>
      <c r="AI479" s="1">
        <v>110172.36</v>
      </c>
      <c r="AJ479">
        <v>75.3</v>
      </c>
      <c r="AK479">
        <v>39.49</v>
      </c>
      <c r="AL479">
        <v>46.67</v>
      </c>
      <c r="AM479">
        <v>5.0599999999999996</v>
      </c>
      <c r="AN479" s="1">
        <v>1398.1</v>
      </c>
      <c r="AO479">
        <v>0.67959999999999998</v>
      </c>
      <c r="AP479" s="1">
        <v>1602.78</v>
      </c>
      <c r="AQ479" s="1">
        <v>2057.04</v>
      </c>
      <c r="AR479" s="1">
        <v>8669.98</v>
      </c>
      <c r="AS479">
        <v>989</v>
      </c>
      <c r="AT479">
        <v>428.58</v>
      </c>
      <c r="AU479" s="1">
        <v>13747.37</v>
      </c>
      <c r="AV479" s="1">
        <v>2963.07</v>
      </c>
      <c r="AW479">
        <v>0.1971</v>
      </c>
      <c r="AX479" s="1">
        <v>10345.83</v>
      </c>
      <c r="AY479">
        <v>0.68830000000000002</v>
      </c>
      <c r="AZ479">
        <v>908.73</v>
      </c>
      <c r="BA479">
        <v>6.0499999999999998E-2</v>
      </c>
      <c r="BB479">
        <v>813.65</v>
      </c>
      <c r="BC479">
        <v>5.4100000000000002E-2</v>
      </c>
      <c r="BD479" s="1">
        <v>15031.28</v>
      </c>
      <c r="BE479" s="1">
        <v>1549.07</v>
      </c>
      <c r="BF479">
        <v>0.1615</v>
      </c>
      <c r="BG479">
        <v>0.61809999999999998</v>
      </c>
      <c r="BH479">
        <v>0.2369</v>
      </c>
      <c r="BI479">
        <v>0.1008</v>
      </c>
      <c r="BJ479">
        <v>2.86E-2</v>
      </c>
      <c r="BK479">
        <v>1.5599999999999999E-2</v>
      </c>
    </row>
    <row r="480" spans="1:63" x14ac:dyDescent="0.25">
      <c r="A480" t="s">
        <v>481</v>
      </c>
      <c r="B480">
        <v>47738</v>
      </c>
      <c r="C480">
        <v>93.86</v>
      </c>
      <c r="D480">
        <v>8.18</v>
      </c>
      <c r="E480">
        <v>767.92</v>
      </c>
      <c r="F480">
        <v>775.02</v>
      </c>
      <c r="G480">
        <v>1.8E-3</v>
      </c>
      <c r="H480">
        <v>1E-3</v>
      </c>
      <c r="I480">
        <v>5.8999999999999999E-3</v>
      </c>
      <c r="J480">
        <v>1E-3</v>
      </c>
      <c r="K480">
        <v>2.7099999999999999E-2</v>
      </c>
      <c r="L480">
        <v>0.94159999999999999</v>
      </c>
      <c r="M480">
        <v>2.1600000000000001E-2</v>
      </c>
      <c r="N480">
        <v>0.34239999999999998</v>
      </c>
      <c r="O480">
        <v>2.8999999999999998E-3</v>
      </c>
      <c r="P480">
        <v>0.1515</v>
      </c>
      <c r="Q480" s="1">
        <v>58057.16</v>
      </c>
      <c r="R480">
        <v>0.2044</v>
      </c>
      <c r="S480">
        <v>0.20599999999999999</v>
      </c>
      <c r="T480">
        <v>0.5897</v>
      </c>
      <c r="U480">
        <v>9.1</v>
      </c>
      <c r="V480" s="1">
        <v>64529.1</v>
      </c>
      <c r="W480">
        <v>81.09</v>
      </c>
      <c r="X480" s="1">
        <v>194363.24</v>
      </c>
      <c r="Y480">
        <v>0.72470000000000001</v>
      </c>
      <c r="Z480">
        <v>6.6000000000000003E-2</v>
      </c>
      <c r="AA480">
        <v>0.20930000000000001</v>
      </c>
      <c r="AB480">
        <v>0.27529999999999999</v>
      </c>
      <c r="AC480">
        <v>194.36</v>
      </c>
      <c r="AD480" s="1">
        <v>5870.52</v>
      </c>
      <c r="AE480">
        <v>532.6</v>
      </c>
      <c r="AF480" s="1">
        <v>171086.07</v>
      </c>
      <c r="AG480" t="s">
        <v>3</v>
      </c>
      <c r="AH480" s="1">
        <v>33887</v>
      </c>
      <c r="AI480" s="1">
        <v>52236.99</v>
      </c>
      <c r="AJ480">
        <v>37.83</v>
      </c>
      <c r="AK480">
        <v>26.25</v>
      </c>
      <c r="AL480">
        <v>28.45</v>
      </c>
      <c r="AM480">
        <v>4.5</v>
      </c>
      <c r="AN480" s="1">
        <v>1810.12</v>
      </c>
      <c r="AO480">
        <v>1.5388999999999999</v>
      </c>
      <c r="AP480" s="1">
        <v>1903.86</v>
      </c>
      <c r="AQ480" s="1">
        <v>2478.06</v>
      </c>
      <c r="AR480" s="1">
        <v>7678.02</v>
      </c>
      <c r="AS480">
        <v>711.44</v>
      </c>
      <c r="AT480">
        <v>331.04</v>
      </c>
      <c r="AU480" s="1">
        <v>13102.42</v>
      </c>
      <c r="AV480" s="1">
        <v>7550.96</v>
      </c>
      <c r="AW480">
        <v>0.45960000000000001</v>
      </c>
      <c r="AX480" s="1">
        <v>5849.15</v>
      </c>
      <c r="AY480">
        <v>0.35599999999999998</v>
      </c>
      <c r="AZ480" s="1">
        <v>1692.75</v>
      </c>
      <c r="BA480">
        <v>0.10299999999999999</v>
      </c>
      <c r="BB480" s="1">
        <v>1336.84</v>
      </c>
      <c r="BC480">
        <v>8.14E-2</v>
      </c>
      <c r="BD480" s="1">
        <v>16429.7</v>
      </c>
      <c r="BE480" s="1">
        <v>6853.07</v>
      </c>
      <c r="BF480">
        <v>2.2280000000000002</v>
      </c>
      <c r="BG480">
        <v>0.53639999999999999</v>
      </c>
      <c r="BH480">
        <v>0.2455</v>
      </c>
      <c r="BI480">
        <v>0.157</v>
      </c>
      <c r="BJ480">
        <v>3.9199999999999999E-2</v>
      </c>
      <c r="BK480">
        <v>2.1899999999999999E-2</v>
      </c>
    </row>
    <row r="481" spans="1:63" x14ac:dyDescent="0.25">
      <c r="A481" t="s">
        <v>482</v>
      </c>
      <c r="B481">
        <v>44792</v>
      </c>
      <c r="C481">
        <v>20.100000000000001</v>
      </c>
      <c r="D481">
        <v>223.84</v>
      </c>
      <c r="E481" s="1">
        <v>4498.1400000000003</v>
      </c>
      <c r="F481" s="1">
        <v>4193.74</v>
      </c>
      <c r="G481">
        <v>5.8900000000000001E-2</v>
      </c>
      <c r="H481">
        <v>1.6999999999999999E-3</v>
      </c>
      <c r="I481">
        <v>0.27039999999999997</v>
      </c>
      <c r="J481">
        <v>8.9999999999999998E-4</v>
      </c>
      <c r="K481">
        <v>9.4500000000000001E-2</v>
      </c>
      <c r="L481">
        <v>0.4929</v>
      </c>
      <c r="M481">
        <v>8.0799999999999997E-2</v>
      </c>
      <c r="N481">
        <v>0.49399999999999999</v>
      </c>
      <c r="O481">
        <v>7.7799999999999994E-2</v>
      </c>
      <c r="P481">
        <v>0.15260000000000001</v>
      </c>
      <c r="Q481" s="1">
        <v>72762.98</v>
      </c>
      <c r="R481">
        <v>0.1638</v>
      </c>
      <c r="S481">
        <v>0.1983</v>
      </c>
      <c r="T481">
        <v>0.63790000000000002</v>
      </c>
      <c r="U481">
        <v>32.86</v>
      </c>
      <c r="V481" s="1">
        <v>94392.59</v>
      </c>
      <c r="W481">
        <v>133.37</v>
      </c>
      <c r="X481" s="1">
        <v>199492.77</v>
      </c>
      <c r="Y481">
        <v>0.71360000000000001</v>
      </c>
      <c r="Z481">
        <v>0.25009999999999999</v>
      </c>
      <c r="AA481">
        <v>3.6299999999999999E-2</v>
      </c>
      <c r="AB481">
        <v>0.28639999999999999</v>
      </c>
      <c r="AC481">
        <v>199.49</v>
      </c>
      <c r="AD481" s="1">
        <v>9108.8799999999992</v>
      </c>
      <c r="AE481">
        <v>904.31</v>
      </c>
      <c r="AF481" s="1">
        <v>186135.26</v>
      </c>
      <c r="AG481" t="s">
        <v>3</v>
      </c>
      <c r="AH481" s="1">
        <v>38734</v>
      </c>
      <c r="AI481" s="1">
        <v>66409.72</v>
      </c>
      <c r="AJ481">
        <v>81.540000000000006</v>
      </c>
      <c r="AK481">
        <v>44.24</v>
      </c>
      <c r="AL481">
        <v>52.49</v>
      </c>
      <c r="AM481">
        <v>5.07</v>
      </c>
      <c r="AN481">
        <v>995.44</v>
      </c>
      <c r="AO481">
        <v>1.0394000000000001</v>
      </c>
      <c r="AP481" s="1">
        <v>1786.95</v>
      </c>
      <c r="AQ481" s="1">
        <v>2210.6799999999998</v>
      </c>
      <c r="AR481" s="1">
        <v>8451.0499999999993</v>
      </c>
      <c r="AS481">
        <v>957.66</v>
      </c>
      <c r="AT481">
        <v>518.30999999999995</v>
      </c>
      <c r="AU481" s="1">
        <v>13924.66</v>
      </c>
      <c r="AV481" s="1">
        <v>5057.53</v>
      </c>
      <c r="AW481">
        <v>0.31380000000000002</v>
      </c>
      <c r="AX481" s="1">
        <v>8571.36</v>
      </c>
      <c r="AY481">
        <v>0.53180000000000005</v>
      </c>
      <c r="AZ481" s="1">
        <v>1070.47</v>
      </c>
      <c r="BA481">
        <v>6.6400000000000001E-2</v>
      </c>
      <c r="BB481" s="1">
        <v>1419.79</v>
      </c>
      <c r="BC481">
        <v>8.8099999999999998E-2</v>
      </c>
      <c r="BD481" s="1">
        <v>16119.15</v>
      </c>
      <c r="BE481" s="1">
        <v>3145.66</v>
      </c>
      <c r="BF481">
        <v>0.53380000000000005</v>
      </c>
      <c r="BG481">
        <v>0.59219999999999995</v>
      </c>
      <c r="BH481">
        <v>0.2208</v>
      </c>
      <c r="BI481">
        <v>0.14069999999999999</v>
      </c>
      <c r="BJ481">
        <v>3.1699999999999999E-2</v>
      </c>
      <c r="BK481">
        <v>1.46E-2</v>
      </c>
    </row>
    <row r="482" spans="1:63" x14ac:dyDescent="0.25">
      <c r="A482" t="s">
        <v>483</v>
      </c>
      <c r="B482">
        <v>47951</v>
      </c>
      <c r="C482">
        <v>31.71</v>
      </c>
      <c r="D482">
        <v>58.54</v>
      </c>
      <c r="E482" s="1">
        <v>1856.7</v>
      </c>
      <c r="F482" s="1">
        <v>1596.38</v>
      </c>
      <c r="G482">
        <v>2.8999999999999998E-3</v>
      </c>
      <c r="H482">
        <v>5.0000000000000001E-4</v>
      </c>
      <c r="I482">
        <v>4.58E-2</v>
      </c>
      <c r="J482">
        <v>8.0000000000000004E-4</v>
      </c>
      <c r="K482">
        <v>4.1700000000000001E-2</v>
      </c>
      <c r="L482">
        <v>0.82520000000000004</v>
      </c>
      <c r="M482">
        <v>8.3099999999999993E-2</v>
      </c>
      <c r="N482">
        <v>0.89800000000000002</v>
      </c>
      <c r="O482">
        <v>1.0699999999999999E-2</v>
      </c>
      <c r="P482">
        <v>0.1847</v>
      </c>
      <c r="Q482" s="1">
        <v>59300.45</v>
      </c>
      <c r="R482">
        <v>0.1691</v>
      </c>
      <c r="S482">
        <v>0.21260000000000001</v>
      </c>
      <c r="T482">
        <v>0.61829999999999996</v>
      </c>
      <c r="U482">
        <v>15.33</v>
      </c>
      <c r="V482" s="1">
        <v>75844.17</v>
      </c>
      <c r="W482">
        <v>117.27</v>
      </c>
      <c r="X482" s="1">
        <v>122418.65</v>
      </c>
      <c r="Y482">
        <v>0.66739999999999999</v>
      </c>
      <c r="Z482">
        <v>0.21290000000000001</v>
      </c>
      <c r="AA482">
        <v>0.1196</v>
      </c>
      <c r="AB482">
        <v>0.33260000000000001</v>
      </c>
      <c r="AC482">
        <v>122.42</v>
      </c>
      <c r="AD482" s="1">
        <v>3599.06</v>
      </c>
      <c r="AE482">
        <v>412.87</v>
      </c>
      <c r="AF482" s="1">
        <v>103960.3</v>
      </c>
      <c r="AG482" t="s">
        <v>3</v>
      </c>
      <c r="AH482" s="1">
        <v>29291</v>
      </c>
      <c r="AI482" s="1">
        <v>44682.03</v>
      </c>
      <c r="AJ482">
        <v>42.66</v>
      </c>
      <c r="AK482">
        <v>26.79</v>
      </c>
      <c r="AL482">
        <v>30.92</v>
      </c>
      <c r="AM482">
        <v>4.21</v>
      </c>
      <c r="AN482">
        <v>224.57</v>
      </c>
      <c r="AO482">
        <v>0.88460000000000005</v>
      </c>
      <c r="AP482" s="1">
        <v>1715.56</v>
      </c>
      <c r="AQ482" s="1">
        <v>2375.06</v>
      </c>
      <c r="AR482" s="1">
        <v>7927.26</v>
      </c>
      <c r="AS482">
        <v>890.06</v>
      </c>
      <c r="AT482">
        <v>349.32</v>
      </c>
      <c r="AU482" s="1">
        <v>13257.26</v>
      </c>
      <c r="AV482" s="1">
        <v>9401.6299999999992</v>
      </c>
      <c r="AW482">
        <v>0.58730000000000004</v>
      </c>
      <c r="AX482" s="1">
        <v>3593.45</v>
      </c>
      <c r="AY482">
        <v>0.22450000000000001</v>
      </c>
      <c r="AZ482">
        <v>958.58</v>
      </c>
      <c r="BA482">
        <v>5.9900000000000002E-2</v>
      </c>
      <c r="BB482" s="1">
        <v>2054.27</v>
      </c>
      <c r="BC482">
        <v>0.1283</v>
      </c>
      <c r="BD482" s="1">
        <v>16007.93</v>
      </c>
      <c r="BE482" s="1">
        <v>6544.67</v>
      </c>
      <c r="BF482">
        <v>2.6591999999999998</v>
      </c>
      <c r="BG482">
        <v>0.54190000000000005</v>
      </c>
      <c r="BH482">
        <v>0.25190000000000001</v>
      </c>
      <c r="BI482">
        <v>0.1666</v>
      </c>
      <c r="BJ482">
        <v>2.5600000000000001E-2</v>
      </c>
      <c r="BK482">
        <v>1.41E-2</v>
      </c>
    </row>
    <row r="483" spans="1:63" x14ac:dyDescent="0.25">
      <c r="A483" t="s">
        <v>484</v>
      </c>
      <c r="B483">
        <v>48363</v>
      </c>
      <c r="C483">
        <v>89.76</v>
      </c>
      <c r="D483">
        <v>13.23</v>
      </c>
      <c r="E483" s="1">
        <v>1187.47</v>
      </c>
      <c r="F483" s="1">
        <v>1192.58</v>
      </c>
      <c r="G483">
        <v>3.0000000000000001E-3</v>
      </c>
      <c r="H483">
        <v>8.0000000000000004E-4</v>
      </c>
      <c r="I483">
        <v>4.5999999999999999E-3</v>
      </c>
      <c r="J483">
        <v>5.0000000000000001E-4</v>
      </c>
      <c r="K483">
        <v>1.66E-2</v>
      </c>
      <c r="L483">
        <v>0.95550000000000002</v>
      </c>
      <c r="M483">
        <v>1.89E-2</v>
      </c>
      <c r="N483">
        <v>0.2437</v>
      </c>
      <c r="O483">
        <v>2.8E-3</v>
      </c>
      <c r="P483">
        <v>0.13239999999999999</v>
      </c>
      <c r="Q483" s="1">
        <v>59638.32</v>
      </c>
      <c r="R483">
        <v>0.1527</v>
      </c>
      <c r="S483">
        <v>0.18479999999999999</v>
      </c>
      <c r="T483">
        <v>0.66249999999999998</v>
      </c>
      <c r="U483">
        <v>9.57</v>
      </c>
      <c r="V483" s="1">
        <v>75116.639999999999</v>
      </c>
      <c r="W483">
        <v>119.2</v>
      </c>
      <c r="X483" s="1">
        <v>219370.16</v>
      </c>
      <c r="Y483">
        <v>0.752</v>
      </c>
      <c r="Z483">
        <v>6.54E-2</v>
      </c>
      <c r="AA483">
        <v>0.18260000000000001</v>
      </c>
      <c r="AB483">
        <v>0.248</v>
      </c>
      <c r="AC483">
        <v>219.37</v>
      </c>
      <c r="AD483" s="1">
        <v>6112.95</v>
      </c>
      <c r="AE483">
        <v>587.48</v>
      </c>
      <c r="AF483" s="1">
        <v>173673.53</v>
      </c>
      <c r="AG483" t="s">
        <v>3</v>
      </c>
      <c r="AH483" s="1">
        <v>36907</v>
      </c>
      <c r="AI483" s="1">
        <v>63179.63</v>
      </c>
      <c r="AJ483">
        <v>43.01</v>
      </c>
      <c r="AK483">
        <v>24.83</v>
      </c>
      <c r="AL483">
        <v>27.87</v>
      </c>
      <c r="AM483">
        <v>4.76</v>
      </c>
      <c r="AN483" s="1">
        <v>1497.1</v>
      </c>
      <c r="AO483">
        <v>1.0924</v>
      </c>
      <c r="AP483" s="1">
        <v>1524.14</v>
      </c>
      <c r="AQ483" s="1">
        <v>2199.38</v>
      </c>
      <c r="AR483" s="1">
        <v>7150.25</v>
      </c>
      <c r="AS483">
        <v>657.04</v>
      </c>
      <c r="AT483">
        <v>384.94</v>
      </c>
      <c r="AU483" s="1">
        <v>11915.75</v>
      </c>
      <c r="AV483" s="1">
        <v>6108.06</v>
      </c>
      <c r="AW483">
        <v>0.42430000000000001</v>
      </c>
      <c r="AX483" s="1">
        <v>5706.6</v>
      </c>
      <c r="AY483">
        <v>0.39639999999999997</v>
      </c>
      <c r="AZ483" s="1">
        <v>1482.05</v>
      </c>
      <c r="BA483">
        <v>0.10299999999999999</v>
      </c>
      <c r="BB483" s="1">
        <v>1098.53</v>
      </c>
      <c r="BC483">
        <v>7.6300000000000007E-2</v>
      </c>
      <c r="BD483" s="1">
        <v>14395.24</v>
      </c>
      <c r="BE483" s="1">
        <v>5584.51</v>
      </c>
      <c r="BF483">
        <v>1.2358</v>
      </c>
      <c r="BG483">
        <v>0.55969999999999998</v>
      </c>
      <c r="BH483">
        <v>0.251</v>
      </c>
      <c r="BI483">
        <v>0.1356</v>
      </c>
      <c r="BJ483">
        <v>3.3000000000000002E-2</v>
      </c>
      <c r="BK483">
        <v>2.07E-2</v>
      </c>
    </row>
    <row r="484" spans="1:63" x14ac:dyDescent="0.25">
      <c r="A484" t="s">
        <v>485</v>
      </c>
      <c r="B484">
        <v>44800</v>
      </c>
      <c r="C484">
        <v>39.67</v>
      </c>
      <c r="D484">
        <v>306.35000000000002</v>
      </c>
      <c r="E484" s="1">
        <v>12151.74</v>
      </c>
      <c r="F484" s="1">
        <v>10237.73</v>
      </c>
      <c r="G484">
        <v>5.1400000000000001E-2</v>
      </c>
      <c r="H484">
        <v>1.5E-3</v>
      </c>
      <c r="I484">
        <v>0.22900000000000001</v>
      </c>
      <c r="J484">
        <v>1.2999999999999999E-3</v>
      </c>
      <c r="K484">
        <v>0.1148</v>
      </c>
      <c r="L484">
        <v>0.51190000000000002</v>
      </c>
      <c r="M484">
        <v>9.01E-2</v>
      </c>
      <c r="N484">
        <v>0.65269999999999995</v>
      </c>
      <c r="O484">
        <v>6.54E-2</v>
      </c>
      <c r="P484">
        <v>0.1802</v>
      </c>
      <c r="Q484" s="1">
        <v>69514.25</v>
      </c>
      <c r="R484">
        <v>0.19700000000000001</v>
      </c>
      <c r="S484">
        <v>0.21609999999999999</v>
      </c>
      <c r="T484">
        <v>0.58679999999999999</v>
      </c>
      <c r="U484">
        <v>71.709999999999994</v>
      </c>
      <c r="V484" s="1">
        <v>97871.33</v>
      </c>
      <c r="W484">
        <v>167.53</v>
      </c>
      <c r="X484" s="1">
        <v>147292.6</v>
      </c>
      <c r="Y484">
        <v>0.67059999999999997</v>
      </c>
      <c r="Z484">
        <v>0.27079999999999999</v>
      </c>
      <c r="AA484">
        <v>5.8700000000000002E-2</v>
      </c>
      <c r="AB484">
        <v>0.32940000000000003</v>
      </c>
      <c r="AC484">
        <v>147.29</v>
      </c>
      <c r="AD484" s="1">
        <v>6218.3</v>
      </c>
      <c r="AE484">
        <v>595.75</v>
      </c>
      <c r="AF484" s="1">
        <v>138794.97</v>
      </c>
      <c r="AG484" t="s">
        <v>3</v>
      </c>
      <c r="AH484" s="1">
        <v>35747</v>
      </c>
      <c r="AI484" s="1">
        <v>54898.59</v>
      </c>
      <c r="AJ484">
        <v>63.04</v>
      </c>
      <c r="AK484">
        <v>36.22</v>
      </c>
      <c r="AL484">
        <v>44.44</v>
      </c>
      <c r="AM484">
        <v>4.75</v>
      </c>
      <c r="AN484" s="1">
        <v>1099.51</v>
      </c>
      <c r="AO484">
        <v>0.9526</v>
      </c>
      <c r="AP484" s="1">
        <v>1866.97</v>
      </c>
      <c r="AQ484" s="1">
        <v>2197.08</v>
      </c>
      <c r="AR484" s="1">
        <v>8131.03</v>
      </c>
      <c r="AS484">
        <v>999.47</v>
      </c>
      <c r="AT484">
        <v>579.58000000000004</v>
      </c>
      <c r="AU484" s="1">
        <v>13774.13</v>
      </c>
      <c r="AV484" s="1">
        <v>7508.9</v>
      </c>
      <c r="AW484">
        <v>0.44619999999999999</v>
      </c>
      <c r="AX484" s="1">
        <v>6534.74</v>
      </c>
      <c r="AY484">
        <v>0.38829999999999998</v>
      </c>
      <c r="AZ484">
        <v>915.25</v>
      </c>
      <c r="BA484">
        <v>5.4399999999999997E-2</v>
      </c>
      <c r="BB484" s="1">
        <v>1870.18</v>
      </c>
      <c r="BC484">
        <v>0.1111</v>
      </c>
      <c r="BD484" s="1">
        <v>16829.060000000001</v>
      </c>
      <c r="BE484" s="1">
        <v>4335.78</v>
      </c>
      <c r="BF484">
        <v>1.1176999999999999</v>
      </c>
      <c r="BG484">
        <v>0.57099999999999995</v>
      </c>
      <c r="BH484">
        <v>0.22159999999999999</v>
      </c>
      <c r="BI484">
        <v>0.1595</v>
      </c>
      <c r="BJ484">
        <v>3.4000000000000002E-2</v>
      </c>
      <c r="BK484">
        <v>1.3899999999999999E-2</v>
      </c>
    </row>
    <row r="485" spans="1:63" x14ac:dyDescent="0.25">
      <c r="A485" t="s">
        <v>486</v>
      </c>
      <c r="B485">
        <v>49221</v>
      </c>
      <c r="C485">
        <v>103.67</v>
      </c>
      <c r="D485">
        <v>13.68</v>
      </c>
      <c r="E485" s="1">
        <v>1417.91</v>
      </c>
      <c r="F485" s="1">
        <v>1359.85</v>
      </c>
      <c r="G485">
        <v>1.6000000000000001E-3</v>
      </c>
      <c r="H485">
        <v>4.0000000000000002E-4</v>
      </c>
      <c r="I485">
        <v>5.3E-3</v>
      </c>
      <c r="J485">
        <v>5.0000000000000001E-4</v>
      </c>
      <c r="K485">
        <v>1.3599999999999999E-2</v>
      </c>
      <c r="L485">
        <v>0.95540000000000003</v>
      </c>
      <c r="M485">
        <v>2.3199999999999998E-2</v>
      </c>
      <c r="N485">
        <v>0.3664</v>
      </c>
      <c r="O485">
        <v>1.2999999999999999E-3</v>
      </c>
      <c r="P485">
        <v>0.1429</v>
      </c>
      <c r="Q485" s="1">
        <v>58465.79</v>
      </c>
      <c r="R485">
        <v>0.18840000000000001</v>
      </c>
      <c r="S485">
        <v>0.2122</v>
      </c>
      <c r="T485">
        <v>0.59940000000000004</v>
      </c>
      <c r="U485">
        <v>11.81</v>
      </c>
      <c r="V485" s="1">
        <v>77711.100000000006</v>
      </c>
      <c r="W485">
        <v>115.59</v>
      </c>
      <c r="X485" s="1">
        <v>195476.45</v>
      </c>
      <c r="Y485">
        <v>0.71260000000000001</v>
      </c>
      <c r="Z485">
        <v>7.3899999999999993E-2</v>
      </c>
      <c r="AA485">
        <v>0.21360000000000001</v>
      </c>
      <c r="AB485">
        <v>0.28739999999999999</v>
      </c>
      <c r="AC485">
        <v>195.48</v>
      </c>
      <c r="AD485" s="1">
        <v>5225.68</v>
      </c>
      <c r="AE485">
        <v>465.87</v>
      </c>
      <c r="AF485" s="1">
        <v>158295.49</v>
      </c>
      <c r="AG485" t="s">
        <v>3</v>
      </c>
      <c r="AH485" s="1">
        <v>36295</v>
      </c>
      <c r="AI485" s="1">
        <v>56714.33</v>
      </c>
      <c r="AJ485">
        <v>36.44</v>
      </c>
      <c r="AK485">
        <v>23.8</v>
      </c>
      <c r="AL485">
        <v>26.28</v>
      </c>
      <c r="AM485">
        <v>4.4000000000000004</v>
      </c>
      <c r="AN485" s="1">
        <v>1582.2</v>
      </c>
      <c r="AO485">
        <v>1.1115999999999999</v>
      </c>
      <c r="AP485" s="1">
        <v>1640.78</v>
      </c>
      <c r="AQ485" s="1">
        <v>2553.1799999999998</v>
      </c>
      <c r="AR485" s="1">
        <v>7120.11</v>
      </c>
      <c r="AS485">
        <v>719.35</v>
      </c>
      <c r="AT485">
        <v>320.52999999999997</v>
      </c>
      <c r="AU485" s="1">
        <v>12353.94</v>
      </c>
      <c r="AV485" s="1">
        <v>7187.43</v>
      </c>
      <c r="AW485">
        <v>0.46860000000000002</v>
      </c>
      <c r="AX485" s="1">
        <v>5287.03</v>
      </c>
      <c r="AY485">
        <v>0.34470000000000001</v>
      </c>
      <c r="AZ485" s="1">
        <v>1475.51</v>
      </c>
      <c r="BA485">
        <v>9.6199999999999994E-2</v>
      </c>
      <c r="BB485" s="1">
        <v>1386.51</v>
      </c>
      <c r="BC485">
        <v>9.0399999999999994E-2</v>
      </c>
      <c r="BD485" s="1">
        <v>15336.48</v>
      </c>
      <c r="BE485" s="1">
        <v>6084.55</v>
      </c>
      <c r="BF485">
        <v>1.6798999999999999</v>
      </c>
      <c r="BG485">
        <v>0.54459999999999997</v>
      </c>
      <c r="BH485">
        <v>0.2437</v>
      </c>
      <c r="BI485">
        <v>0.1593</v>
      </c>
      <c r="BJ485">
        <v>3.5700000000000003E-2</v>
      </c>
      <c r="BK485">
        <v>1.66E-2</v>
      </c>
    </row>
    <row r="486" spans="1:63" x14ac:dyDescent="0.25">
      <c r="A486" t="s">
        <v>487</v>
      </c>
      <c r="B486">
        <v>50583</v>
      </c>
      <c r="C486">
        <v>109</v>
      </c>
      <c r="D486">
        <v>10.86</v>
      </c>
      <c r="E486" s="1">
        <v>1184.1300000000001</v>
      </c>
      <c r="F486" s="1">
        <v>1153.0999999999999</v>
      </c>
      <c r="G486">
        <v>1.2999999999999999E-3</v>
      </c>
      <c r="H486">
        <v>1E-4</v>
      </c>
      <c r="I486">
        <v>5.1999999999999998E-3</v>
      </c>
      <c r="J486">
        <v>5.0000000000000001E-4</v>
      </c>
      <c r="K486">
        <v>1.8599999999999998E-2</v>
      </c>
      <c r="L486">
        <v>0.95350000000000001</v>
      </c>
      <c r="M486">
        <v>2.0799999999999999E-2</v>
      </c>
      <c r="N486">
        <v>0.34720000000000001</v>
      </c>
      <c r="O486">
        <v>2.0500000000000001E-2</v>
      </c>
      <c r="P486">
        <v>0.1472</v>
      </c>
      <c r="Q486" s="1">
        <v>58056.2</v>
      </c>
      <c r="R486">
        <v>0.19020000000000001</v>
      </c>
      <c r="S486">
        <v>0.2069</v>
      </c>
      <c r="T486">
        <v>0.60299999999999998</v>
      </c>
      <c r="U486">
        <v>11.29</v>
      </c>
      <c r="V486" s="1">
        <v>70099.3</v>
      </c>
      <c r="W486">
        <v>101.38</v>
      </c>
      <c r="X486" s="1">
        <v>225150.63</v>
      </c>
      <c r="Y486">
        <v>0.73740000000000006</v>
      </c>
      <c r="Z486">
        <v>8.7900000000000006E-2</v>
      </c>
      <c r="AA486">
        <v>0.17469999999999999</v>
      </c>
      <c r="AB486">
        <v>0.2626</v>
      </c>
      <c r="AC486">
        <v>225.15</v>
      </c>
      <c r="AD486" s="1">
        <v>6204.6</v>
      </c>
      <c r="AE486">
        <v>550.80999999999995</v>
      </c>
      <c r="AF486" s="1">
        <v>172549.87</v>
      </c>
      <c r="AG486" t="s">
        <v>3</v>
      </c>
      <c r="AH486" s="1">
        <v>33684</v>
      </c>
      <c r="AI486" s="1">
        <v>54923.26</v>
      </c>
      <c r="AJ486">
        <v>36.99</v>
      </c>
      <c r="AK486">
        <v>24.45</v>
      </c>
      <c r="AL486">
        <v>26.38</v>
      </c>
      <c r="AM486">
        <v>4.5</v>
      </c>
      <c r="AN486" s="1">
        <v>1539.45</v>
      </c>
      <c r="AO486">
        <v>1.2233000000000001</v>
      </c>
      <c r="AP486" s="1">
        <v>1720.82</v>
      </c>
      <c r="AQ486" s="1">
        <v>2617.6999999999998</v>
      </c>
      <c r="AR486" s="1">
        <v>7509.75</v>
      </c>
      <c r="AS486">
        <v>703.26</v>
      </c>
      <c r="AT486">
        <v>363.28</v>
      </c>
      <c r="AU486" s="1">
        <v>12914.82</v>
      </c>
      <c r="AV486" s="1">
        <v>7446.21</v>
      </c>
      <c r="AW486">
        <v>0.46389999999999998</v>
      </c>
      <c r="AX486" s="1">
        <v>5563.37</v>
      </c>
      <c r="AY486">
        <v>0.34660000000000002</v>
      </c>
      <c r="AZ486" s="1">
        <v>1391.78</v>
      </c>
      <c r="BA486">
        <v>8.6699999999999999E-2</v>
      </c>
      <c r="BB486" s="1">
        <v>1648.49</v>
      </c>
      <c r="BC486">
        <v>0.1027</v>
      </c>
      <c r="BD486" s="1">
        <v>16049.85</v>
      </c>
      <c r="BE486" s="1">
        <v>6502.15</v>
      </c>
      <c r="BF486">
        <v>1.7847</v>
      </c>
      <c r="BG486">
        <v>0.55000000000000004</v>
      </c>
      <c r="BH486">
        <v>0.2422</v>
      </c>
      <c r="BI486">
        <v>0.15359999999999999</v>
      </c>
      <c r="BJ486">
        <v>3.78E-2</v>
      </c>
      <c r="BK486">
        <v>1.6400000000000001E-2</v>
      </c>
    </row>
    <row r="487" spans="1:63" x14ac:dyDescent="0.25">
      <c r="A487" t="s">
        <v>488</v>
      </c>
      <c r="B487">
        <v>46276</v>
      </c>
      <c r="C487">
        <v>84.71</v>
      </c>
      <c r="D487">
        <v>8.19</v>
      </c>
      <c r="E487">
        <v>694.11</v>
      </c>
      <c r="F487">
        <v>704.75</v>
      </c>
      <c r="G487">
        <v>8.9999999999999998E-4</v>
      </c>
      <c r="H487">
        <v>6.9999999999999999E-4</v>
      </c>
      <c r="I487">
        <v>5.4999999999999997E-3</v>
      </c>
      <c r="J487">
        <v>8.9999999999999998E-4</v>
      </c>
      <c r="K487">
        <v>1.55E-2</v>
      </c>
      <c r="L487">
        <v>0.95960000000000001</v>
      </c>
      <c r="M487">
        <v>1.6799999999999999E-2</v>
      </c>
      <c r="N487">
        <v>0.27060000000000001</v>
      </c>
      <c r="O487">
        <v>2E-3</v>
      </c>
      <c r="P487">
        <v>0.14099999999999999</v>
      </c>
      <c r="Q487" s="1">
        <v>57544.5</v>
      </c>
      <c r="R487">
        <v>0.19120000000000001</v>
      </c>
      <c r="S487">
        <v>0.19600000000000001</v>
      </c>
      <c r="T487">
        <v>0.61280000000000001</v>
      </c>
      <c r="U487">
        <v>6.33</v>
      </c>
      <c r="V487" s="1">
        <v>73929.94</v>
      </c>
      <c r="W487">
        <v>105.03</v>
      </c>
      <c r="X487" s="1">
        <v>220931.05</v>
      </c>
      <c r="Y487">
        <v>0.68110000000000004</v>
      </c>
      <c r="Z487">
        <v>4.2599999999999999E-2</v>
      </c>
      <c r="AA487">
        <v>0.27629999999999999</v>
      </c>
      <c r="AB487">
        <v>0.31890000000000002</v>
      </c>
      <c r="AC487">
        <v>220.93</v>
      </c>
      <c r="AD487" s="1">
        <v>6789.69</v>
      </c>
      <c r="AE487">
        <v>582.49</v>
      </c>
      <c r="AF487" s="1">
        <v>181041.97</v>
      </c>
      <c r="AG487" t="s">
        <v>3</v>
      </c>
      <c r="AH487" s="1">
        <v>36635</v>
      </c>
      <c r="AI487" s="1">
        <v>57355.88</v>
      </c>
      <c r="AJ487">
        <v>38.979999999999997</v>
      </c>
      <c r="AK487">
        <v>25.75</v>
      </c>
      <c r="AL487">
        <v>28.45</v>
      </c>
      <c r="AM487">
        <v>4.76</v>
      </c>
      <c r="AN487" s="1">
        <v>1998.7</v>
      </c>
      <c r="AO487">
        <v>1.4407000000000001</v>
      </c>
      <c r="AP487" s="1">
        <v>1833.23</v>
      </c>
      <c r="AQ487" s="1">
        <v>2465.62</v>
      </c>
      <c r="AR487" s="1">
        <v>7817.46</v>
      </c>
      <c r="AS487">
        <v>784.74</v>
      </c>
      <c r="AT487">
        <v>465.13</v>
      </c>
      <c r="AU487" s="1">
        <v>13366.18</v>
      </c>
      <c r="AV487" s="1">
        <v>6859.24</v>
      </c>
      <c r="AW487">
        <v>0.41199999999999998</v>
      </c>
      <c r="AX487" s="1">
        <v>6843.42</v>
      </c>
      <c r="AY487">
        <v>0.41099999999999998</v>
      </c>
      <c r="AZ487" s="1">
        <v>1792.92</v>
      </c>
      <c r="BA487">
        <v>0.1077</v>
      </c>
      <c r="BB487" s="1">
        <v>1154.46</v>
      </c>
      <c r="BC487">
        <v>6.93E-2</v>
      </c>
      <c r="BD487" s="1">
        <v>16650.05</v>
      </c>
      <c r="BE487" s="1">
        <v>6085.32</v>
      </c>
      <c r="BF487">
        <v>1.7081999999999999</v>
      </c>
      <c r="BG487">
        <v>0.53439999999999999</v>
      </c>
      <c r="BH487">
        <v>0.24540000000000001</v>
      </c>
      <c r="BI487">
        <v>0.15679999999999999</v>
      </c>
      <c r="BJ487">
        <v>3.4599999999999999E-2</v>
      </c>
      <c r="BK487">
        <v>2.8799999999999999E-2</v>
      </c>
    </row>
    <row r="488" spans="1:63" x14ac:dyDescent="0.25">
      <c r="A488" t="s">
        <v>489</v>
      </c>
      <c r="B488">
        <v>49528</v>
      </c>
      <c r="C488">
        <v>126.38</v>
      </c>
      <c r="D488">
        <v>8.15</v>
      </c>
      <c r="E488" s="1">
        <v>1029.96</v>
      </c>
      <c r="F488">
        <v>958.71</v>
      </c>
      <c r="G488">
        <v>1.8E-3</v>
      </c>
      <c r="H488">
        <v>4.0000000000000002E-4</v>
      </c>
      <c r="I488">
        <v>5.4999999999999997E-3</v>
      </c>
      <c r="J488">
        <v>5.9999999999999995E-4</v>
      </c>
      <c r="K488">
        <v>1.7899999999999999E-2</v>
      </c>
      <c r="L488">
        <v>0.94630000000000003</v>
      </c>
      <c r="M488">
        <v>2.75E-2</v>
      </c>
      <c r="N488">
        <v>0.41649999999999998</v>
      </c>
      <c r="O488">
        <v>2.2000000000000001E-3</v>
      </c>
      <c r="P488">
        <v>0.1578</v>
      </c>
      <c r="Q488" s="1">
        <v>57589.98</v>
      </c>
      <c r="R488">
        <v>0.22020000000000001</v>
      </c>
      <c r="S488">
        <v>0.2016</v>
      </c>
      <c r="T488">
        <v>0.57809999999999995</v>
      </c>
      <c r="U488">
        <v>9.6199999999999992</v>
      </c>
      <c r="V488" s="1">
        <v>69073.240000000005</v>
      </c>
      <c r="W488">
        <v>102.74</v>
      </c>
      <c r="X488" s="1">
        <v>193088.64000000001</v>
      </c>
      <c r="Y488">
        <v>0.74529999999999996</v>
      </c>
      <c r="Z488">
        <v>6.4199999999999993E-2</v>
      </c>
      <c r="AA488">
        <v>0.19040000000000001</v>
      </c>
      <c r="AB488">
        <v>0.25469999999999998</v>
      </c>
      <c r="AC488">
        <v>193.09</v>
      </c>
      <c r="AD488" s="1">
        <v>5278.39</v>
      </c>
      <c r="AE488">
        <v>490.66</v>
      </c>
      <c r="AF488" s="1">
        <v>178386.68</v>
      </c>
      <c r="AG488" t="s">
        <v>3</v>
      </c>
      <c r="AH488" s="1">
        <v>36499</v>
      </c>
      <c r="AI488" s="1">
        <v>55872.84</v>
      </c>
      <c r="AJ488">
        <v>36.049999999999997</v>
      </c>
      <c r="AK488">
        <v>24.07</v>
      </c>
      <c r="AL488">
        <v>28.14</v>
      </c>
      <c r="AM488">
        <v>4.41</v>
      </c>
      <c r="AN488" s="1">
        <v>1131.8900000000001</v>
      </c>
      <c r="AO488">
        <v>1.0880000000000001</v>
      </c>
      <c r="AP488" s="1">
        <v>1808.42</v>
      </c>
      <c r="AQ488" s="1">
        <v>2715.9</v>
      </c>
      <c r="AR488" s="1">
        <v>7632.57</v>
      </c>
      <c r="AS488">
        <v>654.74</v>
      </c>
      <c r="AT488">
        <v>381.86</v>
      </c>
      <c r="AU488" s="1">
        <v>13193.49</v>
      </c>
      <c r="AV488" s="1">
        <v>7788.83</v>
      </c>
      <c r="AW488">
        <v>0.48409999999999997</v>
      </c>
      <c r="AX488" s="1">
        <v>5343.52</v>
      </c>
      <c r="AY488">
        <v>0.33210000000000001</v>
      </c>
      <c r="AZ488" s="1">
        <v>1522.31</v>
      </c>
      <c r="BA488">
        <v>9.4600000000000004E-2</v>
      </c>
      <c r="BB488" s="1">
        <v>1435.81</v>
      </c>
      <c r="BC488">
        <v>8.9200000000000002E-2</v>
      </c>
      <c r="BD488" s="1">
        <v>16090.47</v>
      </c>
      <c r="BE488" s="1">
        <v>6060.73</v>
      </c>
      <c r="BF488">
        <v>1.7604</v>
      </c>
      <c r="BG488">
        <v>0.52439999999999998</v>
      </c>
      <c r="BH488">
        <v>0.2467</v>
      </c>
      <c r="BI488">
        <v>0.1643</v>
      </c>
      <c r="BJ488">
        <v>3.8600000000000002E-2</v>
      </c>
      <c r="BK488">
        <v>2.5999999999999999E-2</v>
      </c>
    </row>
    <row r="489" spans="1:63" x14ac:dyDescent="0.25">
      <c r="A489" t="s">
        <v>490</v>
      </c>
      <c r="B489">
        <v>46441</v>
      </c>
      <c r="C489">
        <v>139.94999999999999</v>
      </c>
      <c r="D489">
        <v>8.68</v>
      </c>
      <c r="E489" s="1">
        <v>1215.43</v>
      </c>
      <c r="F489" s="1">
        <v>1117.5</v>
      </c>
      <c r="G489">
        <v>1.8E-3</v>
      </c>
      <c r="H489">
        <v>2.0000000000000001E-4</v>
      </c>
      <c r="I489">
        <v>9.7000000000000003E-3</v>
      </c>
      <c r="J489">
        <v>6.9999999999999999E-4</v>
      </c>
      <c r="K489">
        <v>1.09E-2</v>
      </c>
      <c r="L489">
        <v>0.94720000000000004</v>
      </c>
      <c r="M489">
        <v>2.9399999999999999E-2</v>
      </c>
      <c r="N489">
        <v>0.95230000000000004</v>
      </c>
      <c r="O489">
        <v>5.9999999999999995E-4</v>
      </c>
      <c r="P489">
        <v>0.1787</v>
      </c>
      <c r="Q489" s="1">
        <v>57660.44</v>
      </c>
      <c r="R489">
        <v>0.1973</v>
      </c>
      <c r="S489">
        <v>0.1837</v>
      </c>
      <c r="T489">
        <v>0.61899999999999999</v>
      </c>
      <c r="U489">
        <v>10.62</v>
      </c>
      <c r="V489" s="1">
        <v>80441.78</v>
      </c>
      <c r="W489">
        <v>109.9</v>
      </c>
      <c r="X489" s="1">
        <v>143067.31</v>
      </c>
      <c r="Y489">
        <v>0.64570000000000005</v>
      </c>
      <c r="Z489">
        <v>9.5699999999999993E-2</v>
      </c>
      <c r="AA489">
        <v>0.2586</v>
      </c>
      <c r="AB489">
        <v>0.3543</v>
      </c>
      <c r="AC489">
        <v>143.07</v>
      </c>
      <c r="AD489" s="1">
        <v>3397.57</v>
      </c>
      <c r="AE489">
        <v>333.43</v>
      </c>
      <c r="AF489" s="1">
        <v>128269.68</v>
      </c>
      <c r="AG489" t="s">
        <v>3</v>
      </c>
      <c r="AH489" s="1">
        <v>31779</v>
      </c>
      <c r="AI489" s="1">
        <v>47722.91</v>
      </c>
      <c r="AJ489">
        <v>28.82</v>
      </c>
      <c r="AK489">
        <v>22.18</v>
      </c>
      <c r="AL489">
        <v>24.02</v>
      </c>
      <c r="AM489">
        <v>3.62</v>
      </c>
      <c r="AN489">
        <v>733.1</v>
      </c>
      <c r="AO489">
        <v>0.85399999999999998</v>
      </c>
      <c r="AP489" s="1">
        <v>1881.73</v>
      </c>
      <c r="AQ489" s="1">
        <v>2911.11</v>
      </c>
      <c r="AR489" s="1">
        <v>8461.5</v>
      </c>
      <c r="AS489">
        <v>696.86</v>
      </c>
      <c r="AT489">
        <v>367.07</v>
      </c>
      <c r="AU489" s="1">
        <v>14318.26</v>
      </c>
      <c r="AV489" s="1">
        <v>10813.09</v>
      </c>
      <c r="AW489">
        <v>0.62180000000000002</v>
      </c>
      <c r="AX489" s="1">
        <v>3121.26</v>
      </c>
      <c r="AY489">
        <v>0.17949999999999999</v>
      </c>
      <c r="AZ489" s="1">
        <v>1294.26</v>
      </c>
      <c r="BA489">
        <v>7.4399999999999994E-2</v>
      </c>
      <c r="BB489" s="1">
        <v>2161.0300000000002</v>
      </c>
      <c r="BC489">
        <v>0.12429999999999999</v>
      </c>
      <c r="BD489" s="1">
        <v>17389.63</v>
      </c>
      <c r="BE489" s="1">
        <v>8799.93</v>
      </c>
      <c r="BF489">
        <v>3.7084000000000001</v>
      </c>
      <c r="BG489">
        <v>0.53269999999999995</v>
      </c>
      <c r="BH489">
        <v>0.25259999999999999</v>
      </c>
      <c r="BI489">
        <v>0.14729999999999999</v>
      </c>
      <c r="BJ489">
        <v>3.8100000000000002E-2</v>
      </c>
      <c r="BK489">
        <v>2.93E-2</v>
      </c>
    </row>
    <row r="490" spans="1:63" x14ac:dyDescent="0.25">
      <c r="A490" t="s">
        <v>491</v>
      </c>
      <c r="B490">
        <v>48538</v>
      </c>
      <c r="C490">
        <v>121.19</v>
      </c>
      <c r="D490">
        <v>9.85</v>
      </c>
      <c r="E490" s="1">
        <v>1193.76</v>
      </c>
      <c r="F490" s="1">
        <v>1123.25</v>
      </c>
      <c r="G490">
        <v>1.8E-3</v>
      </c>
      <c r="H490">
        <v>2.0000000000000001E-4</v>
      </c>
      <c r="I490">
        <v>7.9000000000000008E-3</v>
      </c>
      <c r="J490">
        <v>6.9999999999999999E-4</v>
      </c>
      <c r="K490">
        <v>1.03E-2</v>
      </c>
      <c r="L490">
        <v>0.9556</v>
      </c>
      <c r="M490">
        <v>2.3400000000000001E-2</v>
      </c>
      <c r="N490">
        <v>0.97250000000000003</v>
      </c>
      <c r="O490">
        <v>4.0000000000000002E-4</v>
      </c>
      <c r="P490">
        <v>0.17730000000000001</v>
      </c>
      <c r="Q490" s="1">
        <v>57959.79</v>
      </c>
      <c r="R490">
        <v>0.1847</v>
      </c>
      <c r="S490">
        <v>0.18440000000000001</v>
      </c>
      <c r="T490">
        <v>0.63090000000000002</v>
      </c>
      <c r="U490">
        <v>11</v>
      </c>
      <c r="V490" s="1">
        <v>81026.03</v>
      </c>
      <c r="W490">
        <v>103.93</v>
      </c>
      <c r="X490" s="1">
        <v>134003.29</v>
      </c>
      <c r="Y490">
        <v>0.63890000000000002</v>
      </c>
      <c r="Z490">
        <v>0.10150000000000001</v>
      </c>
      <c r="AA490">
        <v>0.2596</v>
      </c>
      <c r="AB490">
        <v>0.36109999999999998</v>
      </c>
      <c r="AC490">
        <v>134</v>
      </c>
      <c r="AD490" s="1">
        <v>3144.95</v>
      </c>
      <c r="AE490">
        <v>309.51</v>
      </c>
      <c r="AF490" s="1">
        <v>115651.84</v>
      </c>
      <c r="AG490" t="s">
        <v>3</v>
      </c>
      <c r="AH490" s="1">
        <v>32014</v>
      </c>
      <c r="AI490" s="1">
        <v>47778.49</v>
      </c>
      <c r="AJ490">
        <v>28.05</v>
      </c>
      <c r="AK490">
        <v>21.91</v>
      </c>
      <c r="AL490">
        <v>23.96</v>
      </c>
      <c r="AM490">
        <v>3.62</v>
      </c>
      <c r="AN490">
        <v>0</v>
      </c>
      <c r="AO490">
        <v>0.79959999999999998</v>
      </c>
      <c r="AP490" s="1">
        <v>1883.88</v>
      </c>
      <c r="AQ490" s="1">
        <v>2899.95</v>
      </c>
      <c r="AR490" s="1">
        <v>8474.8700000000008</v>
      </c>
      <c r="AS490">
        <v>701.32</v>
      </c>
      <c r="AT490">
        <v>387.57</v>
      </c>
      <c r="AU490" s="1">
        <v>14347.59</v>
      </c>
      <c r="AV490" s="1">
        <v>10959.38</v>
      </c>
      <c r="AW490">
        <v>0.63680000000000003</v>
      </c>
      <c r="AX490" s="1">
        <v>2756.84</v>
      </c>
      <c r="AY490">
        <v>0.16020000000000001</v>
      </c>
      <c r="AZ490" s="1">
        <v>1378.97</v>
      </c>
      <c r="BA490">
        <v>8.0100000000000005E-2</v>
      </c>
      <c r="BB490" s="1">
        <v>2113.61</v>
      </c>
      <c r="BC490">
        <v>0.12280000000000001</v>
      </c>
      <c r="BD490" s="1">
        <v>17208.8</v>
      </c>
      <c r="BE490" s="1">
        <v>9298.83</v>
      </c>
      <c r="BF490">
        <v>4.0351999999999997</v>
      </c>
      <c r="BG490">
        <v>0.53510000000000002</v>
      </c>
      <c r="BH490">
        <v>0.2515</v>
      </c>
      <c r="BI490">
        <v>0.1462</v>
      </c>
      <c r="BJ490">
        <v>3.7100000000000001E-2</v>
      </c>
      <c r="BK490">
        <v>3.0099999999999998E-2</v>
      </c>
    </row>
    <row r="491" spans="1:63" x14ac:dyDescent="0.25">
      <c r="A491" t="s">
        <v>492</v>
      </c>
      <c r="B491">
        <v>49064</v>
      </c>
      <c r="C491">
        <v>123.24</v>
      </c>
      <c r="D491">
        <v>8.9700000000000006</v>
      </c>
      <c r="E491" s="1">
        <v>1105.67</v>
      </c>
      <c r="F491" s="1">
        <v>1032.49</v>
      </c>
      <c r="G491">
        <v>1.2999999999999999E-3</v>
      </c>
      <c r="H491">
        <v>2.0000000000000001E-4</v>
      </c>
      <c r="I491">
        <v>6.7999999999999996E-3</v>
      </c>
      <c r="J491">
        <v>6.9999999999999999E-4</v>
      </c>
      <c r="K491">
        <v>1.01E-2</v>
      </c>
      <c r="L491">
        <v>0.95679999999999998</v>
      </c>
      <c r="M491">
        <v>2.41E-2</v>
      </c>
      <c r="N491">
        <v>0.96279999999999999</v>
      </c>
      <c r="O491">
        <v>6.9999999999999999E-4</v>
      </c>
      <c r="P491">
        <v>0.17860000000000001</v>
      </c>
      <c r="Q491" s="1">
        <v>57621.29</v>
      </c>
      <c r="R491">
        <v>0.1797</v>
      </c>
      <c r="S491">
        <v>0.18179999999999999</v>
      </c>
      <c r="T491">
        <v>0.63859999999999995</v>
      </c>
      <c r="U491">
        <v>10.33</v>
      </c>
      <c r="V491" s="1">
        <v>80821.64</v>
      </c>
      <c r="W491">
        <v>102.26</v>
      </c>
      <c r="X491" s="1">
        <v>134800.14000000001</v>
      </c>
      <c r="Y491">
        <v>0.64</v>
      </c>
      <c r="Z491">
        <v>9.6500000000000002E-2</v>
      </c>
      <c r="AA491">
        <v>0.2636</v>
      </c>
      <c r="AB491">
        <v>0.36</v>
      </c>
      <c r="AC491">
        <v>134.80000000000001</v>
      </c>
      <c r="AD491" s="1">
        <v>3139.21</v>
      </c>
      <c r="AE491">
        <v>309.51</v>
      </c>
      <c r="AF491" s="1">
        <v>120710.06</v>
      </c>
      <c r="AG491" t="s">
        <v>3</v>
      </c>
      <c r="AH491" s="1">
        <v>31775</v>
      </c>
      <c r="AI491" s="1">
        <v>47475.11</v>
      </c>
      <c r="AJ491">
        <v>27.47</v>
      </c>
      <c r="AK491">
        <v>22.25</v>
      </c>
      <c r="AL491">
        <v>23.73</v>
      </c>
      <c r="AM491">
        <v>3.63</v>
      </c>
      <c r="AN491">
        <v>733.1</v>
      </c>
      <c r="AO491">
        <v>0.85219999999999996</v>
      </c>
      <c r="AP491" s="1">
        <v>1933.31</v>
      </c>
      <c r="AQ491" s="1">
        <v>2958.29</v>
      </c>
      <c r="AR491" s="1">
        <v>8424.6200000000008</v>
      </c>
      <c r="AS491">
        <v>666.61</v>
      </c>
      <c r="AT491">
        <v>395.07</v>
      </c>
      <c r="AU491" s="1">
        <v>14377.9</v>
      </c>
      <c r="AV491" s="1">
        <v>11104.45</v>
      </c>
      <c r="AW491">
        <v>0.63839999999999997</v>
      </c>
      <c r="AX491" s="1">
        <v>2817.6</v>
      </c>
      <c r="AY491">
        <v>0.16200000000000001</v>
      </c>
      <c r="AZ491" s="1">
        <v>1413.09</v>
      </c>
      <c r="BA491">
        <v>8.1199999999999994E-2</v>
      </c>
      <c r="BB491" s="1">
        <v>2059.7399999999998</v>
      </c>
      <c r="BC491">
        <v>0.11840000000000001</v>
      </c>
      <c r="BD491" s="1">
        <v>17394.88</v>
      </c>
      <c r="BE491" s="1">
        <v>9385.5</v>
      </c>
      <c r="BF491">
        <v>4.0963000000000003</v>
      </c>
      <c r="BG491">
        <v>0.53680000000000005</v>
      </c>
      <c r="BH491">
        <v>0.24490000000000001</v>
      </c>
      <c r="BI491">
        <v>0.1547</v>
      </c>
      <c r="BJ491">
        <v>3.6600000000000001E-2</v>
      </c>
      <c r="BK491">
        <v>2.69E-2</v>
      </c>
    </row>
    <row r="492" spans="1:63" x14ac:dyDescent="0.25">
      <c r="A492" t="s">
        <v>493</v>
      </c>
      <c r="B492">
        <v>50237</v>
      </c>
      <c r="C492">
        <v>67.569999999999993</v>
      </c>
      <c r="D492">
        <v>9.33</v>
      </c>
      <c r="E492">
        <v>630.38</v>
      </c>
      <c r="F492">
        <v>590.94000000000005</v>
      </c>
      <c r="G492">
        <v>2.3E-3</v>
      </c>
      <c r="H492">
        <v>5.9999999999999995E-4</v>
      </c>
      <c r="I492">
        <v>6.7999999999999996E-3</v>
      </c>
      <c r="J492">
        <v>1.8E-3</v>
      </c>
      <c r="K492">
        <v>2.5999999999999999E-2</v>
      </c>
      <c r="L492">
        <v>0.93140000000000001</v>
      </c>
      <c r="M492">
        <v>3.09E-2</v>
      </c>
      <c r="N492">
        <v>0.42609999999999998</v>
      </c>
      <c r="O492">
        <v>3.5000000000000001E-3</v>
      </c>
      <c r="P492">
        <v>0.15340000000000001</v>
      </c>
      <c r="Q492" s="1">
        <v>54146.18</v>
      </c>
      <c r="R492">
        <v>0.24979999999999999</v>
      </c>
      <c r="S492">
        <v>0.23200000000000001</v>
      </c>
      <c r="T492">
        <v>0.51819999999999999</v>
      </c>
      <c r="U492">
        <v>7.14</v>
      </c>
      <c r="V492" s="1">
        <v>73116.03</v>
      </c>
      <c r="W492">
        <v>84.24</v>
      </c>
      <c r="X492" s="1">
        <v>205795.27</v>
      </c>
      <c r="Y492">
        <v>0.71919999999999995</v>
      </c>
      <c r="Z492">
        <v>8.77E-2</v>
      </c>
      <c r="AA492">
        <v>0.19320000000000001</v>
      </c>
      <c r="AB492">
        <v>0.28079999999999999</v>
      </c>
      <c r="AC492">
        <v>205.8</v>
      </c>
      <c r="AD492" s="1">
        <v>6470.73</v>
      </c>
      <c r="AE492">
        <v>608.05999999999995</v>
      </c>
      <c r="AF492" s="1">
        <v>174961.39</v>
      </c>
      <c r="AG492" t="s">
        <v>3</v>
      </c>
      <c r="AH492" s="1">
        <v>34716</v>
      </c>
      <c r="AI492" s="1">
        <v>53166.53</v>
      </c>
      <c r="AJ492">
        <v>41.34</v>
      </c>
      <c r="AK492">
        <v>27.26</v>
      </c>
      <c r="AL492">
        <v>29.63</v>
      </c>
      <c r="AM492">
        <v>4.28</v>
      </c>
      <c r="AN492" s="1">
        <v>1827.12</v>
      </c>
      <c r="AO492">
        <v>1.3813</v>
      </c>
      <c r="AP492" s="1">
        <v>2111.9899999999998</v>
      </c>
      <c r="AQ492" s="1">
        <v>2809.1</v>
      </c>
      <c r="AR492" s="1">
        <v>7911.89</v>
      </c>
      <c r="AS492">
        <v>743.78</v>
      </c>
      <c r="AT492">
        <v>421.25</v>
      </c>
      <c r="AU492" s="1">
        <v>13998</v>
      </c>
      <c r="AV492" s="1">
        <v>8325.68</v>
      </c>
      <c r="AW492">
        <v>0.46250000000000002</v>
      </c>
      <c r="AX492" s="1">
        <v>6410.83</v>
      </c>
      <c r="AY492">
        <v>0.35610000000000003</v>
      </c>
      <c r="AZ492" s="1">
        <v>1722.91</v>
      </c>
      <c r="BA492">
        <v>9.5699999999999993E-2</v>
      </c>
      <c r="BB492" s="1">
        <v>1543.73</v>
      </c>
      <c r="BC492">
        <v>8.5699999999999998E-2</v>
      </c>
      <c r="BD492" s="1">
        <v>18003.14</v>
      </c>
      <c r="BE492" s="1">
        <v>6380.86</v>
      </c>
      <c r="BF492">
        <v>1.8045</v>
      </c>
      <c r="BG492">
        <v>0.53459999999999996</v>
      </c>
      <c r="BH492">
        <v>0.2324</v>
      </c>
      <c r="BI492">
        <v>0.1731</v>
      </c>
      <c r="BJ492">
        <v>3.78E-2</v>
      </c>
      <c r="BK492">
        <v>2.2100000000000002E-2</v>
      </c>
    </row>
    <row r="493" spans="1:63" x14ac:dyDescent="0.25">
      <c r="A493" t="s">
        <v>494</v>
      </c>
      <c r="B493">
        <v>48041</v>
      </c>
      <c r="C493">
        <v>64</v>
      </c>
      <c r="D493">
        <v>60.35</v>
      </c>
      <c r="E493" s="1">
        <v>3862.16</v>
      </c>
      <c r="F493" s="1">
        <v>3635.84</v>
      </c>
      <c r="G493">
        <v>1.8800000000000001E-2</v>
      </c>
      <c r="H493">
        <v>8.0000000000000004E-4</v>
      </c>
      <c r="I493">
        <v>5.2900000000000003E-2</v>
      </c>
      <c r="J493">
        <v>1.1999999999999999E-3</v>
      </c>
      <c r="K493">
        <v>4.9200000000000001E-2</v>
      </c>
      <c r="L493">
        <v>0.82379999999999998</v>
      </c>
      <c r="M493">
        <v>5.33E-2</v>
      </c>
      <c r="N493">
        <v>0.26290000000000002</v>
      </c>
      <c r="O493">
        <v>1.6899999999999998E-2</v>
      </c>
      <c r="P493">
        <v>0.14230000000000001</v>
      </c>
      <c r="Q493" s="1">
        <v>67491.27</v>
      </c>
      <c r="R493">
        <v>0.20250000000000001</v>
      </c>
      <c r="S493">
        <v>0.20860000000000001</v>
      </c>
      <c r="T493">
        <v>0.58879999999999999</v>
      </c>
      <c r="U493">
        <v>24.29</v>
      </c>
      <c r="V493" s="1">
        <v>92634.02</v>
      </c>
      <c r="W493">
        <v>154.47</v>
      </c>
      <c r="X493" s="1">
        <v>194280.07</v>
      </c>
      <c r="Y493">
        <v>0.7732</v>
      </c>
      <c r="Z493">
        <v>0.15010000000000001</v>
      </c>
      <c r="AA493">
        <v>7.6700000000000004E-2</v>
      </c>
      <c r="AB493">
        <v>0.2268</v>
      </c>
      <c r="AC493">
        <v>194.28</v>
      </c>
      <c r="AD493" s="1">
        <v>6708.39</v>
      </c>
      <c r="AE493">
        <v>716.89</v>
      </c>
      <c r="AF493" s="1">
        <v>174616.22</v>
      </c>
      <c r="AG493" t="s">
        <v>3</v>
      </c>
      <c r="AH493" s="1">
        <v>43107</v>
      </c>
      <c r="AI493" s="1">
        <v>71309.350000000006</v>
      </c>
      <c r="AJ493">
        <v>52.36</v>
      </c>
      <c r="AK493">
        <v>32.479999999999997</v>
      </c>
      <c r="AL493">
        <v>37.909999999999997</v>
      </c>
      <c r="AM493">
        <v>4.1900000000000004</v>
      </c>
      <c r="AN493" s="1">
        <v>1733.15</v>
      </c>
      <c r="AO493">
        <v>0.87760000000000005</v>
      </c>
      <c r="AP493" s="1">
        <v>1454.23</v>
      </c>
      <c r="AQ493" s="1">
        <v>2049.73</v>
      </c>
      <c r="AR493" s="1">
        <v>7149</v>
      </c>
      <c r="AS493">
        <v>752.76</v>
      </c>
      <c r="AT493">
        <v>352.98</v>
      </c>
      <c r="AU493" s="1">
        <v>11758.7</v>
      </c>
      <c r="AV493" s="1">
        <v>4706.66</v>
      </c>
      <c r="AW493">
        <v>0.3574</v>
      </c>
      <c r="AX493" s="1">
        <v>6548.75</v>
      </c>
      <c r="AY493">
        <v>0.49730000000000002</v>
      </c>
      <c r="AZ493">
        <v>851.11</v>
      </c>
      <c r="BA493">
        <v>6.4600000000000005E-2</v>
      </c>
      <c r="BB493" s="1">
        <v>1061.8499999999999</v>
      </c>
      <c r="BC493">
        <v>8.0600000000000005E-2</v>
      </c>
      <c r="BD493" s="1">
        <v>13168.37</v>
      </c>
      <c r="BE493" s="1">
        <v>3200.01</v>
      </c>
      <c r="BF493">
        <v>0.59670000000000001</v>
      </c>
      <c r="BG493">
        <v>0.58609999999999995</v>
      </c>
      <c r="BH493">
        <v>0.24049999999999999</v>
      </c>
      <c r="BI493">
        <v>0.126</v>
      </c>
      <c r="BJ493">
        <v>3.0200000000000001E-2</v>
      </c>
      <c r="BK493">
        <v>1.7100000000000001E-2</v>
      </c>
    </row>
    <row r="494" spans="1:63" x14ac:dyDescent="0.25">
      <c r="A494" t="s">
        <v>495</v>
      </c>
      <c r="B494">
        <v>47381</v>
      </c>
      <c r="C494">
        <v>77.760000000000005</v>
      </c>
      <c r="D494">
        <v>35.119999999999997</v>
      </c>
      <c r="E494" s="1">
        <v>2731.04</v>
      </c>
      <c r="F494" s="1">
        <v>2638.27</v>
      </c>
      <c r="G494">
        <v>6.8999999999999999E-3</v>
      </c>
      <c r="H494">
        <v>1E-3</v>
      </c>
      <c r="I494">
        <v>1.29E-2</v>
      </c>
      <c r="J494">
        <v>8.9999999999999998E-4</v>
      </c>
      <c r="K494">
        <v>2.8000000000000001E-2</v>
      </c>
      <c r="L494">
        <v>0.91200000000000003</v>
      </c>
      <c r="M494">
        <v>3.8300000000000001E-2</v>
      </c>
      <c r="N494">
        <v>0.34760000000000002</v>
      </c>
      <c r="O494">
        <v>6.3E-3</v>
      </c>
      <c r="P494">
        <v>0.15229999999999999</v>
      </c>
      <c r="Q494" s="1">
        <v>65956.259999999995</v>
      </c>
      <c r="R494">
        <v>0.1648</v>
      </c>
      <c r="S494">
        <v>0.1905</v>
      </c>
      <c r="T494">
        <v>0.64459999999999995</v>
      </c>
      <c r="U494">
        <v>17.670000000000002</v>
      </c>
      <c r="V494" s="1">
        <v>84434.79</v>
      </c>
      <c r="W494">
        <v>149.62</v>
      </c>
      <c r="X494" s="1">
        <v>185983.91</v>
      </c>
      <c r="Y494">
        <v>0.75409999999999999</v>
      </c>
      <c r="Z494">
        <v>0.13320000000000001</v>
      </c>
      <c r="AA494">
        <v>0.11269999999999999</v>
      </c>
      <c r="AB494">
        <v>0.24590000000000001</v>
      </c>
      <c r="AC494">
        <v>185.98</v>
      </c>
      <c r="AD494" s="1">
        <v>5471.21</v>
      </c>
      <c r="AE494">
        <v>564.70000000000005</v>
      </c>
      <c r="AF494" s="1">
        <v>162139.01</v>
      </c>
      <c r="AG494" t="s">
        <v>3</v>
      </c>
      <c r="AH494" s="1">
        <v>38974</v>
      </c>
      <c r="AI494" s="1">
        <v>60679.8</v>
      </c>
      <c r="AJ494">
        <v>45.39</v>
      </c>
      <c r="AK494">
        <v>27.03</v>
      </c>
      <c r="AL494">
        <v>30.66</v>
      </c>
      <c r="AM494">
        <v>3.78</v>
      </c>
      <c r="AN494" s="1">
        <v>1641.17</v>
      </c>
      <c r="AO494">
        <v>0.99939999999999996</v>
      </c>
      <c r="AP494" s="1">
        <v>1368.09</v>
      </c>
      <c r="AQ494" s="1">
        <v>2005.71</v>
      </c>
      <c r="AR494" s="1">
        <v>6935.66</v>
      </c>
      <c r="AS494">
        <v>754.79</v>
      </c>
      <c r="AT494">
        <v>337.34</v>
      </c>
      <c r="AU494" s="1">
        <v>11401.58</v>
      </c>
      <c r="AV494" s="1">
        <v>5531.92</v>
      </c>
      <c r="AW494">
        <v>0.41909999999999997</v>
      </c>
      <c r="AX494" s="1">
        <v>5518.42</v>
      </c>
      <c r="AY494">
        <v>0.41810000000000003</v>
      </c>
      <c r="AZ494">
        <v>995.79</v>
      </c>
      <c r="BA494">
        <v>7.5399999999999995E-2</v>
      </c>
      <c r="BB494" s="1">
        <v>1152.97</v>
      </c>
      <c r="BC494">
        <v>8.7400000000000005E-2</v>
      </c>
      <c r="BD494" s="1">
        <v>13199.1</v>
      </c>
      <c r="BE494" s="1">
        <v>4396.0600000000004</v>
      </c>
      <c r="BF494">
        <v>1.0508</v>
      </c>
      <c r="BG494">
        <v>0.57220000000000004</v>
      </c>
      <c r="BH494">
        <v>0.2349</v>
      </c>
      <c r="BI494">
        <v>0.14580000000000001</v>
      </c>
      <c r="BJ494">
        <v>2.8899999999999999E-2</v>
      </c>
      <c r="BK494">
        <v>1.8200000000000001E-2</v>
      </c>
    </row>
    <row r="495" spans="1:63" x14ac:dyDescent="0.25">
      <c r="A495" t="s">
        <v>496</v>
      </c>
      <c r="B495">
        <v>45807</v>
      </c>
      <c r="C495">
        <v>107.24</v>
      </c>
      <c r="D495">
        <v>8.69</v>
      </c>
      <c r="E495">
        <v>931.89</v>
      </c>
      <c r="F495">
        <v>922.45</v>
      </c>
      <c r="G495">
        <v>1.5E-3</v>
      </c>
      <c r="H495">
        <v>1.5E-3</v>
      </c>
      <c r="I495">
        <v>5.5999999999999999E-3</v>
      </c>
      <c r="J495">
        <v>8.0000000000000004E-4</v>
      </c>
      <c r="K495">
        <v>2.7199999999999998E-2</v>
      </c>
      <c r="L495">
        <v>0.93740000000000001</v>
      </c>
      <c r="M495">
        <v>2.5899999999999999E-2</v>
      </c>
      <c r="N495">
        <v>0.309</v>
      </c>
      <c r="O495">
        <v>2.8E-3</v>
      </c>
      <c r="P495">
        <v>0.1537</v>
      </c>
      <c r="Q495" s="1">
        <v>59143.47</v>
      </c>
      <c r="R495">
        <v>0.18129999999999999</v>
      </c>
      <c r="S495">
        <v>0.18770000000000001</v>
      </c>
      <c r="T495">
        <v>0.63100000000000001</v>
      </c>
      <c r="U495">
        <v>9.57</v>
      </c>
      <c r="V495" s="1">
        <v>67144.960000000006</v>
      </c>
      <c r="W495">
        <v>93.82</v>
      </c>
      <c r="X495" s="1">
        <v>172943.86</v>
      </c>
      <c r="Y495">
        <v>0.82920000000000005</v>
      </c>
      <c r="Z495">
        <v>4.7600000000000003E-2</v>
      </c>
      <c r="AA495">
        <v>0.1231</v>
      </c>
      <c r="AB495">
        <v>0.17080000000000001</v>
      </c>
      <c r="AC495">
        <v>172.94</v>
      </c>
      <c r="AD495" s="1">
        <v>4607.87</v>
      </c>
      <c r="AE495">
        <v>507.23</v>
      </c>
      <c r="AF495" s="1">
        <v>164973.51</v>
      </c>
      <c r="AG495" t="s">
        <v>3</v>
      </c>
      <c r="AH495" s="1">
        <v>37000</v>
      </c>
      <c r="AI495" s="1">
        <v>55710.92</v>
      </c>
      <c r="AJ495">
        <v>35.19</v>
      </c>
      <c r="AK495">
        <v>24.77</v>
      </c>
      <c r="AL495">
        <v>27.89</v>
      </c>
      <c r="AM495">
        <v>4.58</v>
      </c>
      <c r="AN495" s="1">
        <v>1644.49</v>
      </c>
      <c r="AO495">
        <v>1.3962000000000001</v>
      </c>
      <c r="AP495" s="1">
        <v>1659.69</v>
      </c>
      <c r="AQ495" s="1">
        <v>2370.12</v>
      </c>
      <c r="AR495" s="1">
        <v>7477.82</v>
      </c>
      <c r="AS495">
        <v>660.2</v>
      </c>
      <c r="AT495">
        <v>342.88</v>
      </c>
      <c r="AU495" s="1">
        <v>12510.7</v>
      </c>
      <c r="AV495" s="1">
        <v>7412.07</v>
      </c>
      <c r="AW495">
        <v>0.48139999999999999</v>
      </c>
      <c r="AX495" s="1">
        <v>5101.74</v>
      </c>
      <c r="AY495">
        <v>0.33139999999999997</v>
      </c>
      <c r="AZ495" s="1">
        <v>1631.36</v>
      </c>
      <c r="BA495">
        <v>0.106</v>
      </c>
      <c r="BB495" s="1">
        <v>1250.4100000000001</v>
      </c>
      <c r="BC495">
        <v>8.1199999999999994E-2</v>
      </c>
      <c r="BD495" s="1">
        <v>15395.59</v>
      </c>
      <c r="BE495" s="1">
        <v>6444.66</v>
      </c>
      <c r="BF495">
        <v>2.0036</v>
      </c>
      <c r="BG495">
        <v>0.53900000000000003</v>
      </c>
      <c r="BH495">
        <v>0.2424</v>
      </c>
      <c r="BI495">
        <v>0.1583</v>
      </c>
      <c r="BJ495">
        <v>3.6799999999999999E-2</v>
      </c>
      <c r="BK495">
        <v>2.3400000000000001E-2</v>
      </c>
    </row>
    <row r="496" spans="1:63" x14ac:dyDescent="0.25">
      <c r="A496" t="s">
        <v>497</v>
      </c>
      <c r="B496">
        <v>50427</v>
      </c>
      <c r="C496">
        <v>28.29</v>
      </c>
      <c r="D496">
        <v>146.9</v>
      </c>
      <c r="E496" s="1">
        <v>4155.09</v>
      </c>
      <c r="F496" s="1">
        <v>4025.02</v>
      </c>
      <c r="G496">
        <v>4.8800000000000003E-2</v>
      </c>
      <c r="H496">
        <v>5.9999999999999995E-4</v>
      </c>
      <c r="I496">
        <v>2.6100000000000002E-2</v>
      </c>
      <c r="J496">
        <v>8.0000000000000004E-4</v>
      </c>
      <c r="K496">
        <v>0.04</v>
      </c>
      <c r="L496">
        <v>0.8407</v>
      </c>
      <c r="M496">
        <v>4.2900000000000001E-2</v>
      </c>
      <c r="N496">
        <v>9.4100000000000003E-2</v>
      </c>
      <c r="O496">
        <v>1.67E-2</v>
      </c>
      <c r="P496">
        <v>0.1198</v>
      </c>
      <c r="Q496" s="1">
        <v>76643.66</v>
      </c>
      <c r="R496">
        <v>0.15820000000000001</v>
      </c>
      <c r="S496">
        <v>0.18310000000000001</v>
      </c>
      <c r="T496">
        <v>0.65869999999999995</v>
      </c>
      <c r="U496">
        <v>25.24</v>
      </c>
      <c r="V496" s="1">
        <v>96913.77</v>
      </c>
      <c r="W496">
        <v>162.19</v>
      </c>
      <c r="X496" s="1">
        <v>273348.8</v>
      </c>
      <c r="Y496">
        <v>0.81940000000000002</v>
      </c>
      <c r="Z496">
        <v>0.14810000000000001</v>
      </c>
      <c r="AA496">
        <v>3.2500000000000001E-2</v>
      </c>
      <c r="AB496">
        <v>0.18060000000000001</v>
      </c>
      <c r="AC496">
        <v>273.35000000000002</v>
      </c>
      <c r="AD496" s="1">
        <v>10878.81</v>
      </c>
      <c r="AE496" s="1">
        <v>1055.94</v>
      </c>
      <c r="AF496" s="1">
        <v>264178.21000000002</v>
      </c>
      <c r="AG496" t="s">
        <v>3</v>
      </c>
      <c r="AH496" s="1">
        <v>58109</v>
      </c>
      <c r="AI496" s="1">
        <v>128120.91</v>
      </c>
      <c r="AJ496">
        <v>79.13</v>
      </c>
      <c r="AK496">
        <v>38.479999999999997</v>
      </c>
      <c r="AL496">
        <v>46.95</v>
      </c>
      <c r="AM496">
        <v>4.83</v>
      </c>
      <c r="AN496" s="1">
        <v>1686.43</v>
      </c>
      <c r="AO496">
        <v>0.622</v>
      </c>
      <c r="AP496" s="1">
        <v>1603.67</v>
      </c>
      <c r="AQ496" s="1">
        <v>2037.87</v>
      </c>
      <c r="AR496" s="1">
        <v>8270.6</v>
      </c>
      <c r="AS496">
        <v>932.61</v>
      </c>
      <c r="AT496">
        <v>434.09</v>
      </c>
      <c r="AU496" s="1">
        <v>13278.84</v>
      </c>
      <c r="AV496" s="1">
        <v>3018.98</v>
      </c>
      <c r="AW496">
        <v>0.20930000000000001</v>
      </c>
      <c r="AX496" s="1">
        <v>9756.48</v>
      </c>
      <c r="AY496">
        <v>0.67630000000000001</v>
      </c>
      <c r="AZ496">
        <v>930.36</v>
      </c>
      <c r="BA496">
        <v>6.4500000000000002E-2</v>
      </c>
      <c r="BB496">
        <v>721.26</v>
      </c>
      <c r="BC496">
        <v>0.05</v>
      </c>
      <c r="BD496" s="1">
        <v>14427.08</v>
      </c>
      <c r="BE496" s="1">
        <v>1513.33</v>
      </c>
      <c r="BF496">
        <v>0.1363</v>
      </c>
      <c r="BG496">
        <v>0.60250000000000004</v>
      </c>
      <c r="BH496">
        <v>0.22969999999999999</v>
      </c>
      <c r="BI496">
        <v>0.1196</v>
      </c>
      <c r="BJ496">
        <v>3.1099999999999999E-2</v>
      </c>
      <c r="BK496">
        <v>1.7100000000000001E-2</v>
      </c>
    </row>
    <row r="497" spans="1:63" x14ac:dyDescent="0.25">
      <c r="A497" t="s">
        <v>498</v>
      </c>
      <c r="B497">
        <v>44818</v>
      </c>
      <c r="C497">
        <v>17.329999999999998</v>
      </c>
      <c r="D497">
        <v>400.87</v>
      </c>
      <c r="E497" s="1">
        <v>6948.46</v>
      </c>
      <c r="F497" s="1">
        <v>5338</v>
      </c>
      <c r="G497">
        <v>1.8499999999999999E-2</v>
      </c>
      <c r="H497">
        <v>1.1999999999999999E-3</v>
      </c>
      <c r="I497">
        <v>0.35320000000000001</v>
      </c>
      <c r="J497">
        <v>1.2999999999999999E-3</v>
      </c>
      <c r="K497">
        <v>0.1205</v>
      </c>
      <c r="L497">
        <v>0.38579999999999998</v>
      </c>
      <c r="M497">
        <v>0.1195</v>
      </c>
      <c r="N497">
        <v>0.97750000000000004</v>
      </c>
      <c r="O497">
        <v>5.0999999999999997E-2</v>
      </c>
      <c r="P497">
        <v>0.1933</v>
      </c>
      <c r="Q497" s="1">
        <v>64836.27</v>
      </c>
      <c r="R497">
        <v>0.2596</v>
      </c>
      <c r="S497">
        <v>0.19339999999999999</v>
      </c>
      <c r="T497">
        <v>0.54700000000000004</v>
      </c>
      <c r="U497">
        <v>51.38</v>
      </c>
      <c r="V497" s="1">
        <v>88324.07</v>
      </c>
      <c r="W497">
        <v>133.79</v>
      </c>
      <c r="X497" s="1">
        <v>86849.8</v>
      </c>
      <c r="Y497">
        <v>0.6472</v>
      </c>
      <c r="Z497">
        <v>0.28029999999999999</v>
      </c>
      <c r="AA497">
        <v>7.2499999999999995E-2</v>
      </c>
      <c r="AB497">
        <v>0.3528</v>
      </c>
      <c r="AC497">
        <v>86.85</v>
      </c>
      <c r="AD497" s="1">
        <v>3895.83</v>
      </c>
      <c r="AE497">
        <v>441.2</v>
      </c>
      <c r="AF497" s="1">
        <v>70292.38</v>
      </c>
      <c r="AG497" t="s">
        <v>3</v>
      </c>
      <c r="AH497" s="1">
        <v>27286</v>
      </c>
      <c r="AI497" s="1">
        <v>39141.699999999997</v>
      </c>
      <c r="AJ497">
        <v>61.87</v>
      </c>
      <c r="AK497">
        <v>40.840000000000003</v>
      </c>
      <c r="AL497">
        <v>47.02</v>
      </c>
      <c r="AM497">
        <v>4.32</v>
      </c>
      <c r="AN497">
        <v>1.78</v>
      </c>
      <c r="AO497">
        <v>1.1559999999999999</v>
      </c>
      <c r="AP497" s="1">
        <v>2052.9899999999998</v>
      </c>
      <c r="AQ497" s="1">
        <v>2564.27</v>
      </c>
      <c r="AR497" s="1">
        <v>8431.39</v>
      </c>
      <c r="AS497" s="1">
        <v>1061.02</v>
      </c>
      <c r="AT497">
        <v>642.5</v>
      </c>
      <c r="AU497" s="1">
        <v>14752.18</v>
      </c>
      <c r="AV497" s="1">
        <v>11388.3</v>
      </c>
      <c r="AW497">
        <v>0.59799999999999998</v>
      </c>
      <c r="AX497" s="1">
        <v>4397.05</v>
      </c>
      <c r="AY497">
        <v>0.23089999999999999</v>
      </c>
      <c r="AZ497">
        <v>738.13</v>
      </c>
      <c r="BA497">
        <v>3.8800000000000001E-2</v>
      </c>
      <c r="BB497" s="1">
        <v>2520.52</v>
      </c>
      <c r="BC497">
        <v>0.13239999999999999</v>
      </c>
      <c r="BD497" s="1">
        <v>19044</v>
      </c>
      <c r="BE497" s="1">
        <v>6434.97</v>
      </c>
      <c r="BF497">
        <v>3.5213000000000001</v>
      </c>
      <c r="BG497">
        <v>0.58379999999999999</v>
      </c>
      <c r="BH497">
        <v>0.2298</v>
      </c>
      <c r="BI497">
        <v>0.1487</v>
      </c>
      <c r="BJ497">
        <v>2.6700000000000002E-2</v>
      </c>
      <c r="BK497">
        <v>1.11E-2</v>
      </c>
    </row>
    <row r="498" spans="1:63" x14ac:dyDescent="0.25">
      <c r="A498" t="s">
        <v>499</v>
      </c>
      <c r="B498">
        <v>48223</v>
      </c>
      <c r="C498">
        <v>26.9</v>
      </c>
      <c r="D498">
        <v>161.18</v>
      </c>
      <c r="E498" s="1">
        <v>4336.5</v>
      </c>
      <c r="F498" s="1">
        <v>4082.13</v>
      </c>
      <c r="G498">
        <v>3.5499999999999997E-2</v>
      </c>
      <c r="H498">
        <v>1E-3</v>
      </c>
      <c r="I498">
        <v>0.151</v>
      </c>
      <c r="J498">
        <v>1.2999999999999999E-3</v>
      </c>
      <c r="K498">
        <v>5.7500000000000002E-2</v>
      </c>
      <c r="L498">
        <v>0.67679999999999996</v>
      </c>
      <c r="M498">
        <v>7.6700000000000004E-2</v>
      </c>
      <c r="N498">
        <v>0.37269999999999998</v>
      </c>
      <c r="O498">
        <v>3.2500000000000001E-2</v>
      </c>
      <c r="P498">
        <v>0.15690000000000001</v>
      </c>
      <c r="Q498" s="1">
        <v>70667.649999999994</v>
      </c>
      <c r="R498">
        <v>0.15740000000000001</v>
      </c>
      <c r="S498">
        <v>0.1852</v>
      </c>
      <c r="T498">
        <v>0.65739999999999998</v>
      </c>
      <c r="U498">
        <v>30</v>
      </c>
      <c r="V498" s="1">
        <v>93399.62</v>
      </c>
      <c r="W498">
        <v>141.91999999999999</v>
      </c>
      <c r="X498" s="1">
        <v>199568.52</v>
      </c>
      <c r="Y498">
        <v>0.71640000000000004</v>
      </c>
      <c r="Z498">
        <v>0.24249999999999999</v>
      </c>
      <c r="AA498">
        <v>4.1000000000000002E-2</v>
      </c>
      <c r="AB498">
        <v>0.28360000000000002</v>
      </c>
      <c r="AC498">
        <v>199.57</v>
      </c>
      <c r="AD498" s="1">
        <v>8671.0400000000009</v>
      </c>
      <c r="AE498">
        <v>889.37</v>
      </c>
      <c r="AF498" s="1">
        <v>183665.43</v>
      </c>
      <c r="AG498" t="s">
        <v>3</v>
      </c>
      <c r="AH498" s="1">
        <v>38813</v>
      </c>
      <c r="AI498" s="1">
        <v>61341.29</v>
      </c>
      <c r="AJ498">
        <v>71.16</v>
      </c>
      <c r="AK498">
        <v>41.13</v>
      </c>
      <c r="AL498">
        <v>47.16</v>
      </c>
      <c r="AM498">
        <v>4.99</v>
      </c>
      <c r="AN498" s="1">
        <v>2063.69</v>
      </c>
      <c r="AO498">
        <v>1.0415000000000001</v>
      </c>
      <c r="AP498" s="1">
        <v>1689.59</v>
      </c>
      <c r="AQ498" s="1">
        <v>2106.63</v>
      </c>
      <c r="AR498" s="1">
        <v>8028.83</v>
      </c>
      <c r="AS498">
        <v>904.72</v>
      </c>
      <c r="AT498">
        <v>343.51</v>
      </c>
      <c r="AU498" s="1">
        <v>13073.28</v>
      </c>
      <c r="AV498" s="1">
        <v>4816.8500000000004</v>
      </c>
      <c r="AW498">
        <v>0.32100000000000001</v>
      </c>
      <c r="AX498" s="1">
        <v>8068.83</v>
      </c>
      <c r="AY498">
        <v>0.53769999999999996</v>
      </c>
      <c r="AZ498">
        <v>897.07</v>
      </c>
      <c r="BA498">
        <v>5.9799999999999999E-2</v>
      </c>
      <c r="BB498" s="1">
        <v>1224.0899999999999</v>
      </c>
      <c r="BC498">
        <v>8.1600000000000006E-2</v>
      </c>
      <c r="BD498" s="1">
        <v>15006.84</v>
      </c>
      <c r="BE498" s="1">
        <v>2884.98</v>
      </c>
      <c r="BF498">
        <v>0.5504</v>
      </c>
      <c r="BG498">
        <v>0.58860000000000001</v>
      </c>
      <c r="BH498">
        <v>0.23710000000000001</v>
      </c>
      <c r="BI498">
        <v>0.126</v>
      </c>
      <c r="BJ498">
        <v>2.9100000000000001E-2</v>
      </c>
      <c r="BK498">
        <v>1.9199999999999998E-2</v>
      </c>
    </row>
    <row r="499" spans="1:63" x14ac:dyDescent="0.25">
      <c r="A499" t="s">
        <v>500</v>
      </c>
      <c r="B499">
        <v>48371</v>
      </c>
      <c r="C499">
        <v>51.14</v>
      </c>
      <c r="D499">
        <v>21.94</v>
      </c>
      <c r="E499" s="1">
        <v>1122.1500000000001</v>
      </c>
      <c r="F499" s="1">
        <v>1086.92</v>
      </c>
      <c r="G499">
        <v>3.7000000000000002E-3</v>
      </c>
      <c r="H499">
        <v>4.0000000000000002E-4</v>
      </c>
      <c r="I499">
        <v>8.3999999999999995E-3</v>
      </c>
      <c r="J499">
        <v>1.4E-3</v>
      </c>
      <c r="K499">
        <v>3.04E-2</v>
      </c>
      <c r="L499">
        <v>0.92569999999999997</v>
      </c>
      <c r="M499">
        <v>2.9899999999999999E-2</v>
      </c>
      <c r="N499">
        <v>0.29699999999999999</v>
      </c>
      <c r="O499">
        <v>5.7999999999999996E-3</v>
      </c>
      <c r="P499">
        <v>0.13639999999999999</v>
      </c>
      <c r="Q499" s="1">
        <v>60765.93</v>
      </c>
      <c r="R499">
        <v>0.16220000000000001</v>
      </c>
      <c r="S499">
        <v>0.19520000000000001</v>
      </c>
      <c r="T499">
        <v>0.64270000000000005</v>
      </c>
      <c r="U499">
        <v>9.76</v>
      </c>
      <c r="V499" s="1">
        <v>79187.55</v>
      </c>
      <c r="W499">
        <v>110.17</v>
      </c>
      <c r="X499" s="1">
        <v>224409</v>
      </c>
      <c r="Y499">
        <v>0.75319999999999998</v>
      </c>
      <c r="Z499">
        <v>9.3299999999999994E-2</v>
      </c>
      <c r="AA499">
        <v>0.1535</v>
      </c>
      <c r="AB499">
        <v>0.24679999999999999</v>
      </c>
      <c r="AC499">
        <v>224.41</v>
      </c>
      <c r="AD499" s="1">
        <v>6796.72</v>
      </c>
      <c r="AE499">
        <v>638.08000000000004</v>
      </c>
      <c r="AF499" s="1">
        <v>205798.24</v>
      </c>
      <c r="AG499" t="s">
        <v>3</v>
      </c>
      <c r="AH499" s="1">
        <v>35958</v>
      </c>
      <c r="AI499" s="1">
        <v>58791.59</v>
      </c>
      <c r="AJ499">
        <v>47.15</v>
      </c>
      <c r="AK499">
        <v>26.1</v>
      </c>
      <c r="AL499">
        <v>31.66</v>
      </c>
      <c r="AM499">
        <v>4.7</v>
      </c>
      <c r="AN499" s="1">
        <v>1467.55</v>
      </c>
      <c r="AO499">
        <v>1.1249</v>
      </c>
      <c r="AP499" s="1">
        <v>1721.13</v>
      </c>
      <c r="AQ499" s="1">
        <v>2121.6999999999998</v>
      </c>
      <c r="AR499" s="1">
        <v>7201.85</v>
      </c>
      <c r="AS499">
        <v>701.74</v>
      </c>
      <c r="AT499">
        <v>465.54</v>
      </c>
      <c r="AU499" s="1">
        <v>12211.97</v>
      </c>
      <c r="AV499" s="1">
        <v>5909.6</v>
      </c>
      <c r="AW499">
        <v>0.4007</v>
      </c>
      <c r="AX499" s="1">
        <v>6134.49</v>
      </c>
      <c r="AY499">
        <v>0.41589999999999999</v>
      </c>
      <c r="AZ499" s="1">
        <v>1412.74</v>
      </c>
      <c r="BA499">
        <v>9.5799999999999996E-2</v>
      </c>
      <c r="BB499" s="1">
        <v>1291.52</v>
      </c>
      <c r="BC499">
        <v>8.7599999999999997E-2</v>
      </c>
      <c r="BD499" s="1">
        <v>14748.35</v>
      </c>
      <c r="BE499" s="1">
        <v>4876.5600000000004</v>
      </c>
      <c r="BF499">
        <v>1.1558999999999999</v>
      </c>
      <c r="BG499">
        <v>0.55779999999999996</v>
      </c>
      <c r="BH499">
        <v>0.23730000000000001</v>
      </c>
      <c r="BI499">
        <v>0.15670000000000001</v>
      </c>
      <c r="BJ499">
        <v>3.2500000000000001E-2</v>
      </c>
      <c r="BK499">
        <v>1.5599999999999999E-2</v>
      </c>
    </row>
    <row r="500" spans="1:63" x14ac:dyDescent="0.25">
      <c r="A500" t="s">
        <v>501</v>
      </c>
      <c r="B500">
        <v>50062</v>
      </c>
      <c r="C500">
        <v>27.48</v>
      </c>
      <c r="D500">
        <v>87.93</v>
      </c>
      <c r="E500" s="1">
        <v>2415.88</v>
      </c>
      <c r="F500" s="1">
        <v>2251.94</v>
      </c>
      <c r="G500">
        <v>8.8999999999999999E-3</v>
      </c>
      <c r="H500">
        <v>5.9999999999999995E-4</v>
      </c>
      <c r="I500">
        <v>3.5999999999999997E-2</v>
      </c>
      <c r="J500">
        <v>1E-3</v>
      </c>
      <c r="K500">
        <v>5.0900000000000001E-2</v>
      </c>
      <c r="L500">
        <v>0.83620000000000005</v>
      </c>
      <c r="M500">
        <v>6.6400000000000001E-2</v>
      </c>
      <c r="N500">
        <v>0.47189999999999999</v>
      </c>
      <c r="O500">
        <v>1.6E-2</v>
      </c>
      <c r="P500">
        <v>0.15820000000000001</v>
      </c>
      <c r="Q500" s="1">
        <v>63544.61</v>
      </c>
      <c r="R500">
        <v>0.16689999999999999</v>
      </c>
      <c r="S500">
        <v>0.17749999999999999</v>
      </c>
      <c r="T500">
        <v>0.65549999999999997</v>
      </c>
      <c r="U500">
        <v>16.38</v>
      </c>
      <c r="V500" s="1">
        <v>87783.92</v>
      </c>
      <c r="W500">
        <v>143.26</v>
      </c>
      <c r="X500" s="1">
        <v>146158.67000000001</v>
      </c>
      <c r="Y500">
        <v>0.70140000000000002</v>
      </c>
      <c r="Z500">
        <v>0.23280000000000001</v>
      </c>
      <c r="AA500">
        <v>6.5799999999999997E-2</v>
      </c>
      <c r="AB500">
        <v>0.29859999999999998</v>
      </c>
      <c r="AC500">
        <v>146.16</v>
      </c>
      <c r="AD500" s="1">
        <v>4922</v>
      </c>
      <c r="AE500">
        <v>536.85</v>
      </c>
      <c r="AF500" s="1">
        <v>126209.81</v>
      </c>
      <c r="AG500" t="s">
        <v>3</v>
      </c>
      <c r="AH500" s="1">
        <v>33525</v>
      </c>
      <c r="AI500" s="1">
        <v>50196.43</v>
      </c>
      <c r="AJ500">
        <v>52.76</v>
      </c>
      <c r="AK500">
        <v>31.05</v>
      </c>
      <c r="AL500">
        <v>36.43</v>
      </c>
      <c r="AM500">
        <v>4.2300000000000004</v>
      </c>
      <c r="AN500">
        <v>854.41</v>
      </c>
      <c r="AO500">
        <v>0.93410000000000004</v>
      </c>
      <c r="AP500" s="1">
        <v>1688.22</v>
      </c>
      <c r="AQ500" s="1">
        <v>1969.03</v>
      </c>
      <c r="AR500" s="1">
        <v>7423.3</v>
      </c>
      <c r="AS500">
        <v>753.3</v>
      </c>
      <c r="AT500">
        <v>342.45</v>
      </c>
      <c r="AU500" s="1">
        <v>12176.3</v>
      </c>
      <c r="AV500" s="1">
        <v>6948.62</v>
      </c>
      <c r="AW500">
        <v>0.4899</v>
      </c>
      <c r="AX500" s="1">
        <v>4651.62</v>
      </c>
      <c r="AY500">
        <v>0.32800000000000001</v>
      </c>
      <c r="AZ500" s="1">
        <v>1125.92</v>
      </c>
      <c r="BA500">
        <v>7.9399999999999998E-2</v>
      </c>
      <c r="BB500" s="1">
        <v>1457.43</v>
      </c>
      <c r="BC500">
        <v>0.1028</v>
      </c>
      <c r="BD500" s="1">
        <v>14183.59</v>
      </c>
      <c r="BE500" s="1">
        <v>5279.54</v>
      </c>
      <c r="BF500">
        <v>1.6294999999999999</v>
      </c>
      <c r="BG500">
        <v>0.55330000000000001</v>
      </c>
      <c r="BH500">
        <v>0.245</v>
      </c>
      <c r="BI500">
        <v>0.15640000000000001</v>
      </c>
      <c r="BJ500">
        <v>2.86E-2</v>
      </c>
      <c r="BK500">
        <v>1.6799999999999999E-2</v>
      </c>
    </row>
    <row r="501" spans="1:63" x14ac:dyDescent="0.25">
      <c r="A501" t="s">
        <v>502</v>
      </c>
      <c r="B501">
        <v>44719</v>
      </c>
      <c r="C501">
        <v>6.81</v>
      </c>
      <c r="D501">
        <v>278.69</v>
      </c>
      <c r="E501" s="1">
        <v>1897.75</v>
      </c>
      <c r="F501" s="1">
        <v>1651.56</v>
      </c>
      <c r="G501">
        <v>6.7000000000000002E-3</v>
      </c>
      <c r="H501">
        <v>8.0000000000000004E-4</v>
      </c>
      <c r="I501">
        <v>0.38500000000000001</v>
      </c>
      <c r="J501">
        <v>1.5E-3</v>
      </c>
      <c r="K501">
        <v>0.13270000000000001</v>
      </c>
      <c r="L501">
        <v>0.39029999999999998</v>
      </c>
      <c r="M501">
        <v>8.3099999999999993E-2</v>
      </c>
      <c r="N501">
        <v>0.87590000000000001</v>
      </c>
      <c r="O501">
        <v>4.2200000000000001E-2</v>
      </c>
      <c r="P501">
        <v>0.1832</v>
      </c>
      <c r="Q501" s="1">
        <v>64100.11</v>
      </c>
      <c r="R501">
        <v>0.23499999999999999</v>
      </c>
      <c r="S501">
        <v>0.2319</v>
      </c>
      <c r="T501">
        <v>0.53310000000000002</v>
      </c>
      <c r="U501">
        <v>15.81</v>
      </c>
      <c r="V501" s="1">
        <v>88228.31</v>
      </c>
      <c r="W501">
        <v>117.67</v>
      </c>
      <c r="X501" s="1">
        <v>110225.34</v>
      </c>
      <c r="Y501">
        <v>0.61050000000000004</v>
      </c>
      <c r="Z501">
        <v>0.31780000000000003</v>
      </c>
      <c r="AA501">
        <v>7.1599999999999997E-2</v>
      </c>
      <c r="AB501">
        <v>0.38950000000000001</v>
      </c>
      <c r="AC501">
        <v>110.23</v>
      </c>
      <c r="AD501" s="1">
        <v>4992.4799999999996</v>
      </c>
      <c r="AE501">
        <v>515.4</v>
      </c>
      <c r="AF501" s="1">
        <v>100770.01</v>
      </c>
      <c r="AG501" t="s">
        <v>3</v>
      </c>
      <c r="AH501" s="1">
        <v>28374</v>
      </c>
      <c r="AI501" s="1">
        <v>42801.61</v>
      </c>
      <c r="AJ501">
        <v>61.6</v>
      </c>
      <c r="AK501">
        <v>41.32</v>
      </c>
      <c r="AL501">
        <v>47.03</v>
      </c>
      <c r="AM501">
        <v>4.7300000000000004</v>
      </c>
      <c r="AN501">
        <v>0</v>
      </c>
      <c r="AO501">
        <v>1.0905</v>
      </c>
      <c r="AP501" s="1">
        <v>2197.0100000000002</v>
      </c>
      <c r="AQ501" s="1">
        <v>2329.6799999999998</v>
      </c>
      <c r="AR501" s="1">
        <v>8329.6</v>
      </c>
      <c r="AS501">
        <v>994.88</v>
      </c>
      <c r="AT501">
        <v>548.08000000000004</v>
      </c>
      <c r="AU501" s="1">
        <v>14399.25</v>
      </c>
      <c r="AV501" s="1">
        <v>9389.4500000000007</v>
      </c>
      <c r="AW501">
        <v>0.5161</v>
      </c>
      <c r="AX501" s="1">
        <v>4992.03</v>
      </c>
      <c r="AY501">
        <v>0.27439999999999998</v>
      </c>
      <c r="AZ501" s="1">
        <v>1532.58</v>
      </c>
      <c r="BA501">
        <v>8.4199999999999997E-2</v>
      </c>
      <c r="BB501" s="1">
        <v>2278.4499999999998</v>
      </c>
      <c r="BC501">
        <v>0.12520000000000001</v>
      </c>
      <c r="BD501" s="1">
        <v>18192.509999999998</v>
      </c>
      <c r="BE501" s="1">
        <v>6387.59</v>
      </c>
      <c r="BF501">
        <v>2.6534</v>
      </c>
      <c r="BG501">
        <v>0.5373</v>
      </c>
      <c r="BH501">
        <v>0.21340000000000001</v>
      </c>
      <c r="BI501">
        <v>0.2079</v>
      </c>
      <c r="BJ501">
        <v>2.75E-2</v>
      </c>
      <c r="BK501">
        <v>1.3899999999999999E-2</v>
      </c>
    </row>
    <row r="502" spans="1:63" x14ac:dyDescent="0.25">
      <c r="A502" t="s">
        <v>503</v>
      </c>
      <c r="B502">
        <v>45997</v>
      </c>
      <c r="C502">
        <v>68.099999999999994</v>
      </c>
      <c r="D502">
        <v>23.24</v>
      </c>
      <c r="E502" s="1">
        <v>1582.48</v>
      </c>
      <c r="F502" s="1">
        <v>1527.83</v>
      </c>
      <c r="G502">
        <v>4.1999999999999997E-3</v>
      </c>
      <c r="H502">
        <v>5.9999999999999995E-4</v>
      </c>
      <c r="I502">
        <v>1.21E-2</v>
      </c>
      <c r="J502">
        <v>1.1000000000000001E-3</v>
      </c>
      <c r="K502">
        <v>3.7699999999999997E-2</v>
      </c>
      <c r="L502">
        <v>0.90939999999999999</v>
      </c>
      <c r="M502">
        <v>3.4799999999999998E-2</v>
      </c>
      <c r="N502">
        <v>0.2974</v>
      </c>
      <c r="O502">
        <v>4.4000000000000003E-3</v>
      </c>
      <c r="P502">
        <v>0.13919999999999999</v>
      </c>
      <c r="Q502" s="1">
        <v>61457.06</v>
      </c>
      <c r="R502">
        <v>0.1983</v>
      </c>
      <c r="S502">
        <v>0.19900000000000001</v>
      </c>
      <c r="T502">
        <v>0.60270000000000001</v>
      </c>
      <c r="U502">
        <v>12.14</v>
      </c>
      <c r="V502" s="1">
        <v>81601.81</v>
      </c>
      <c r="W502">
        <v>125.71</v>
      </c>
      <c r="X502" s="1">
        <v>213061.08</v>
      </c>
      <c r="Y502">
        <v>0.74339999999999995</v>
      </c>
      <c r="Z502">
        <v>0.12570000000000001</v>
      </c>
      <c r="AA502">
        <v>0.13089999999999999</v>
      </c>
      <c r="AB502">
        <v>0.25659999999999999</v>
      </c>
      <c r="AC502">
        <v>213.06</v>
      </c>
      <c r="AD502" s="1">
        <v>6498.66</v>
      </c>
      <c r="AE502">
        <v>630.25</v>
      </c>
      <c r="AF502" s="1">
        <v>184752.85</v>
      </c>
      <c r="AG502" t="s">
        <v>3</v>
      </c>
      <c r="AH502" s="1">
        <v>39720</v>
      </c>
      <c r="AI502" s="1">
        <v>63218.96</v>
      </c>
      <c r="AJ502">
        <v>47.37</v>
      </c>
      <c r="AK502">
        <v>27.26</v>
      </c>
      <c r="AL502">
        <v>31.26</v>
      </c>
      <c r="AM502">
        <v>4.7699999999999996</v>
      </c>
      <c r="AN502" s="1">
        <v>1923.8</v>
      </c>
      <c r="AO502">
        <v>1.0639000000000001</v>
      </c>
      <c r="AP502" s="1">
        <v>1510.78</v>
      </c>
      <c r="AQ502" s="1">
        <v>2158.65</v>
      </c>
      <c r="AR502" s="1">
        <v>7006.69</v>
      </c>
      <c r="AS502">
        <v>754.16</v>
      </c>
      <c r="AT502">
        <v>374.01</v>
      </c>
      <c r="AU502" s="1">
        <v>11804.28</v>
      </c>
      <c r="AV502" s="1">
        <v>5350.16</v>
      </c>
      <c r="AW502">
        <v>0.37519999999999998</v>
      </c>
      <c r="AX502" s="1">
        <v>6459.33</v>
      </c>
      <c r="AY502">
        <v>0.45290000000000002</v>
      </c>
      <c r="AZ502" s="1">
        <v>1304.1099999999999</v>
      </c>
      <c r="BA502">
        <v>9.1399999999999995E-2</v>
      </c>
      <c r="BB502" s="1">
        <v>1147.46</v>
      </c>
      <c r="BC502">
        <v>8.0500000000000002E-2</v>
      </c>
      <c r="BD502" s="1">
        <v>14261.07</v>
      </c>
      <c r="BE502" s="1">
        <v>4124.16</v>
      </c>
      <c r="BF502">
        <v>0.88129999999999997</v>
      </c>
      <c r="BG502">
        <v>0.56950000000000001</v>
      </c>
      <c r="BH502">
        <v>0.2349</v>
      </c>
      <c r="BI502">
        <v>0.14399999999999999</v>
      </c>
      <c r="BJ502">
        <v>3.5499999999999997E-2</v>
      </c>
      <c r="BK502">
        <v>1.61E-2</v>
      </c>
    </row>
    <row r="503" spans="1:63" x14ac:dyDescent="0.25">
      <c r="A503" t="s">
        <v>504</v>
      </c>
      <c r="B503">
        <v>48587</v>
      </c>
      <c r="C503">
        <v>73.67</v>
      </c>
      <c r="D503">
        <v>11.64</v>
      </c>
      <c r="E503">
        <v>857.37</v>
      </c>
      <c r="F503">
        <v>907.93</v>
      </c>
      <c r="G503">
        <v>3.2000000000000002E-3</v>
      </c>
      <c r="H503">
        <v>6.9999999999999999E-4</v>
      </c>
      <c r="I503">
        <v>3.8E-3</v>
      </c>
      <c r="J503">
        <v>2.0000000000000001E-4</v>
      </c>
      <c r="K503">
        <v>1.4999999999999999E-2</v>
      </c>
      <c r="L503">
        <v>0.95660000000000001</v>
      </c>
      <c r="M503">
        <v>2.0500000000000001E-2</v>
      </c>
      <c r="N503">
        <v>0.17169999999999999</v>
      </c>
      <c r="O503">
        <v>2.8E-3</v>
      </c>
      <c r="P503">
        <v>0.12</v>
      </c>
      <c r="Q503" s="1">
        <v>60904.58</v>
      </c>
      <c r="R503">
        <v>0.16800000000000001</v>
      </c>
      <c r="S503">
        <v>0.2</v>
      </c>
      <c r="T503">
        <v>0.63200000000000001</v>
      </c>
      <c r="U503">
        <v>7.43</v>
      </c>
      <c r="V503" s="1">
        <v>76362.12</v>
      </c>
      <c r="W503">
        <v>111.94</v>
      </c>
      <c r="X503" s="1">
        <v>202896.36</v>
      </c>
      <c r="Y503">
        <v>0.85929999999999995</v>
      </c>
      <c r="Z503">
        <v>6.59E-2</v>
      </c>
      <c r="AA503">
        <v>7.4800000000000005E-2</v>
      </c>
      <c r="AB503">
        <v>0.14069999999999999</v>
      </c>
      <c r="AC503">
        <v>202.9</v>
      </c>
      <c r="AD503" s="1">
        <v>5151.82</v>
      </c>
      <c r="AE503">
        <v>588.37</v>
      </c>
      <c r="AF503" s="1">
        <v>170917.99</v>
      </c>
      <c r="AG503" t="s">
        <v>3</v>
      </c>
      <c r="AH503" s="1">
        <v>41213</v>
      </c>
      <c r="AI503" s="1">
        <v>68175.86</v>
      </c>
      <c r="AJ503">
        <v>36.880000000000003</v>
      </c>
      <c r="AK503">
        <v>24.08</v>
      </c>
      <c r="AL503">
        <v>26.64</v>
      </c>
      <c r="AM503">
        <v>4.91</v>
      </c>
      <c r="AN503" s="1">
        <v>1901.87</v>
      </c>
      <c r="AO503">
        <v>1.2359</v>
      </c>
      <c r="AP503" s="1">
        <v>1475.63</v>
      </c>
      <c r="AQ503" s="1">
        <v>2152.2199999999998</v>
      </c>
      <c r="AR503" s="1">
        <v>7185.12</v>
      </c>
      <c r="AS503">
        <v>654.54</v>
      </c>
      <c r="AT503">
        <v>455.87</v>
      </c>
      <c r="AU503" s="1">
        <v>11923.38</v>
      </c>
      <c r="AV503" s="1">
        <v>5872.76</v>
      </c>
      <c r="AW503">
        <v>0.42509999999999998</v>
      </c>
      <c r="AX503" s="1">
        <v>5454.08</v>
      </c>
      <c r="AY503">
        <v>0.39479999999999998</v>
      </c>
      <c r="AZ503" s="1">
        <v>1593.56</v>
      </c>
      <c r="BA503">
        <v>0.1153</v>
      </c>
      <c r="BB503">
        <v>895.66</v>
      </c>
      <c r="BC503">
        <v>6.4799999999999996E-2</v>
      </c>
      <c r="BD503" s="1">
        <v>13816.05</v>
      </c>
      <c r="BE503" s="1">
        <v>5661.25</v>
      </c>
      <c r="BF503">
        <v>1.2509999999999999</v>
      </c>
      <c r="BG503">
        <v>0.54759999999999998</v>
      </c>
      <c r="BH503">
        <v>0.2452</v>
      </c>
      <c r="BI503">
        <v>0.1512</v>
      </c>
      <c r="BJ503">
        <v>3.2399999999999998E-2</v>
      </c>
      <c r="BK503">
        <v>2.35E-2</v>
      </c>
    </row>
    <row r="504" spans="1:63" x14ac:dyDescent="0.25">
      <c r="A504" t="s">
        <v>505</v>
      </c>
      <c r="B504">
        <v>44727</v>
      </c>
      <c r="C504">
        <v>74.52</v>
      </c>
      <c r="D504">
        <v>25.06</v>
      </c>
      <c r="E504" s="1">
        <v>1867.37</v>
      </c>
      <c r="F504" s="1">
        <v>1778.09</v>
      </c>
      <c r="G504">
        <v>5.7999999999999996E-3</v>
      </c>
      <c r="H504">
        <v>4.4000000000000003E-3</v>
      </c>
      <c r="I504">
        <v>1.47E-2</v>
      </c>
      <c r="J504">
        <v>1.5E-3</v>
      </c>
      <c r="K504">
        <v>3.44E-2</v>
      </c>
      <c r="L504">
        <v>0.89849999999999997</v>
      </c>
      <c r="M504">
        <v>4.0800000000000003E-2</v>
      </c>
      <c r="N504">
        <v>0.41589999999999999</v>
      </c>
      <c r="O504">
        <v>8.3000000000000001E-3</v>
      </c>
      <c r="P504">
        <v>0.1527</v>
      </c>
      <c r="Q504" s="1">
        <v>62462.44</v>
      </c>
      <c r="R504">
        <v>0.1615</v>
      </c>
      <c r="S504">
        <v>0.19239999999999999</v>
      </c>
      <c r="T504">
        <v>0.64600000000000002</v>
      </c>
      <c r="U504">
        <v>12.95</v>
      </c>
      <c r="V504" s="1">
        <v>83155.92</v>
      </c>
      <c r="W504">
        <v>139.25</v>
      </c>
      <c r="X504" s="1">
        <v>180050.2</v>
      </c>
      <c r="Y504">
        <v>0.75429999999999997</v>
      </c>
      <c r="Z504">
        <v>0.17030000000000001</v>
      </c>
      <c r="AA504">
        <v>7.5399999999999995E-2</v>
      </c>
      <c r="AB504">
        <v>0.2457</v>
      </c>
      <c r="AC504">
        <v>180.05</v>
      </c>
      <c r="AD504" s="1">
        <v>5275.93</v>
      </c>
      <c r="AE504">
        <v>574.84</v>
      </c>
      <c r="AF504" s="1">
        <v>165857.44</v>
      </c>
      <c r="AG504" t="s">
        <v>3</v>
      </c>
      <c r="AH504" s="1">
        <v>36576</v>
      </c>
      <c r="AI504" s="1">
        <v>56928.18</v>
      </c>
      <c r="AJ504">
        <v>43.24</v>
      </c>
      <c r="AK504">
        <v>27.26</v>
      </c>
      <c r="AL504">
        <v>31.71</v>
      </c>
      <c r="AM504">
        <v>4.26</v>
      </c>
      <c r="AN504" s="1">
        <v>1351.05</v>
      </c>
      <c r="AO504">
        <v>1.1678999999999999</v>
      </c>
      <c r="AP504" s="1">
        <v>1505.65</v>
      </c>
      <c r="AQ504" s="1">
        <v>2161.27</v>
      </c>
      <c r="AR504" s="1">
        <v>7159.14</v>
      </c>
      <c r="AS504">
        <v>773.04</v>
      </c>
      <c r="AT504">
        <v>369.88</v>
      </c>
      <c r="AU504" s="1">
        <v>11968.97</v>
      </c>
      <c r="AV504" s="1">
        <v>5769.91</v>
      </c>
      <c r="AW504">
        <v>0.40920000000000001</v>
      </c>
      <c r="AX504" s="1">
        <v>5624.31</v>
      </c>
      <c r="AY504">
        <v>0.39879999999999999</v>
      </c>
      <c r="AZ504" s="1">
        <v>1305.78</v>
      </c>
      <c r="BA504">
        <v>9.2600000000000002E-2</v>
      </c>
      <c r="BB504" s="1">
        <v>1401.35</v>
      </c>
      <c r="BC504">
        <v>9.9400000000000002E-2</v>
      </c>
      <c r="BD504" s="1">
        <v>14101.34</v>
      </c>
      <c r="BE504" s="1">
        <v>4464.78</v>
      </c>
      <c r="BF504">
        <v>1.1676</v>
      </c>
      <c r="BG504">
        <v>0.56440000000000001</v>
      </c>
      <c r="BH504">
        <v>0.24460000000000001</v>
      </c>
      <c r="BI504">
        <v>0.14230000000000001</v>
      </c>
      <c r="BJ504">
        <v>3.0700000000000002E-2</v>
      </c>
      <c r="BK504">
        <v>1.7999999999999999E-2</v>
      </c>
    </row>
    <row r="505" spans="1:63" x14ac:dyDescent="0.25">
      <c r="A505" t="s">
        <v>506</v>
      </c>
      <c r="B505">
        <v>44826</v>
      </c>
      <c r="C505">
        <v>12.05</v>
      </c>
      <c r="D505">
        <v>295</v>
      </c>
      <c r="E505" s="1">
        <v>3554.09</v>
      </c>
      <c r="F505" s="1">
        <v>2924.04</v>
      </c>
      <c r="G505">
        <v>3.2000000000000002E-3</v>
      </c>
      <c r="H505">
        <v>6.9999999999999999E-4</v>
      </c>
      <c r="I505">
        <v>0.2908</v>
      </c>
      <c r="J505">
        <v>1.4E-3</v>
      </c>
      <c r="K505">
        <v>0.10059999999999999</v>
      </c>
      <c r="L505">
        <v>0.47599999999999998</v>
      </c>
      <c r="M505">
        <v>0.1273</v>
      </c>
      <c r="N505">
        <v>0.99199999999999999</v>
      </c>
      <c r="O505">
        <v>3.5499999999999997E-2</v>
      </c>
      <c r="P505">
        <v>0.18959999999999999</v>
      </c>
      <c r="Q505" s="1">
        <v>62039.95</v>
      </c>
      <c r="R505">
        <v>0.2445</v>
      </c>
      <c r="S505">
        <v>0.21179999999999999</v>
      </c>
      <c r="T505">
        <v>0.54369999999999996</v>
      </c>
      <c r="U505">
        <v>28.57</v>
      </c>
      <c r="V505" s="1">
        <v>85019.72</v>
      </c>
      <c r="W505">
        <v>122.15</v>
      </c>
      <c r="X505" s="1">
        <v>92991.73</v>
      </c>
      <c r="Y505">
        <v>0.63219999999999998</v>
      </c>
      <c r="Z505">
        <v>0.28810000000000002</v>
      </c>
      <c r="AA505">
        <v>7.9699999999999993E-2</v>
      </c>
      <c r="AB505">
        <v>0.36780000000000002</v>
      </c>
      <c r="AC505">
        <v>92.99</v>
      </c>
      <c r="AD505" s="1">
        <v>3704.39</v>
      </c>
      <c r="AE505">
        <v>422.71</v>
      </c>
      <c r="AF505" s="1">
        <v>79164.429999999993</v>
      </c>
      <c r="AG505" t="s">
        <v>3</v>
      </c>
      <c r="AH505" s="1">
        <v>27307</v>
      </c>
      <c r="AI505" s="1">
        <v>39733.599999999999</v>
      </c>
      <c r="AJ505">
        <v>57.88</v>
      </c>
      <c r="AK505">
        <v>36.61</v>
      </c>
      <c r="AL505">
        <v>42.27</v>
      </c>
      <c r="AM505">
        <v>4.6100000000000003</v>
      </c>
      <c r="AN505">
        <v>1.78</v>
      </c>
      <c r="AO505">
        <v>1.0602</v>
      </c>
      <c r="AP505" s="1">
        <v>1904.66</v>
      </c>
      <c r="AQ505" s="1">
        <v>2694.03</v>
      </c>
      <c r="AR505" s="1">
        <v>8062.32</v>
      </c>
      <c r="AS505">
        <v>968.72</v>
      </c>
      <c r="AT505">
        <v>562.37</v>
      </c>
      <c r="AU505" s="1">
        <v>14192.11</v>
      </c>
      <c r="AV505" s="1">
        <v>10315.290000000001</v>
      </c>
      <c r="AW505">
        <v>0.57720000000000005</v>
      </c>
      <c r="AX505" s="1">
        <v>3932.43</v>
      </c>
      <c r="AY505">
        <v>0.22</v>
      </c>
      <c r="AZ505" s="1">
        <v>1100.8800000000001</v>
      </c>
      <c r="BA505">
        <v>6.1600000000000002E-2</v>
      </c>
      <c r="BB505" s="1">
        <v>2523.52</v>
      </c>
      <c r="BC505">
        <v>0.14119999999999999</v>
      </c>
      <c r="BD505" s="1">
        <v>17872.11</v>
      </c>
      <c r="BE505" s="1">
        <v>6438.72</v>
      </c>
      <c r="BF505">
        <v>3.3997999999999999</v>
      </c>
      <c r="BG505">
        <v>0.55879999999999996</v>
      </c>
      <c r="BH505">
        <v>0.22140000000000001</v>
      </c>
      <c r="BI505">
        <v>0.18079999999999999</v>
      </c>
      <c r="BJ505">
        <v>2.7199999999999998E-2</v>
      </c>
      <c r="BK505">
        <v>1.18E-2</v>
      </c>
    </row>
    <row r="506" spans="1:63" x14ac:dyDescent="0.25">
      <c r="A506" t="s">
        <v>507</v>
      </c>
      <c r="B506">
        <v>44834</v>
      </c>
      <c r="C506">
        <v>27.05</v>
      </c>
      <c r="D506">
        <v>187.99</v>
      </c>
      <c r="E506" s="1">
        <v>5084.76</v>
      </c>
      <c r="F506" s="1">
        <v>4956.97</v>
      </c>
      <c r="G506">
        <v>4.02E-2</v>
      </c>
      <c r="H506">
        <v>6.9999999999999999E-4</v>
      </c>
      <c r="I506">
        <v>4.7500000000000001E-2</v>
      </c>
      <c r="J506">
        <v>8.9999999999999998E-4</v>
      </c>
      <c r="K506">
        <v>3.78E-2</v>
      </c>
      <c r="L506">
        <v>0.82320000000000004</v>
      </c>
      <c r="M506">
        <v>4.9599999999999998E-2</v>
      </c>
      <c r="N506">
        <v>0.183</v>
      </c>
      <c r="O506">
        <v>1.7899999999999999E-2</v>
      </c>
      <c r="P506">
        <v>0.13370000000000001</v>
      </c>
      <c r="Q506" s="1">
        <v>75506.47</v>
      </c>
      <c r="R506">
        <v>0.1522</v>
      </c>
      <c r="S506">
        <v>0.1958</v>
      </c>
      <c r="T506">
        <v>0.65200000000000002</v>
      </c>
      <c r="U506">
        <v>31.19</v>
      </c>
      <c r="V506" s="1">
        <v>99430.77</v>
      </c>
      <c r="W506">
        <v>161.03</v>
      </c>
      <c r="X506" s="1">
        <v>251780.95</v>
      </c>
      <c r="Y506">
        <v>0.76119999999999999</v>
      </c>
      <c r="Z506">
        <v>0.20200000000000001</v>
      </c>
      <c r="AA506">
        <v>3.6799999999999999E-2</v>
      </c>
      <c r="AB506">
        <v>0.23880000000000001</v>
      </c>
      <c r="AC506">
        <v>251.78</v>
      </c>
      <c r="AD506" s="1">
        <v>9920.5300000000007</v>
      </c>
      <c r="AE506">
        <v>997.41</v>
      </c>
      <c r="AF506" s="1">
        <v>241491.59</v>
      </c>
      <c r="AG506" t="s">
        <v>3</v>
      </c>
      <c r="AH506" s="1">
        <v>45321</v>
      </c>
      <c r="AI506" s="1">
        <v>86371.57</v>
      </c>
      <c r="AJ506">
        <v>70.33</v>
      </c>
      <c r="AK506">
        <v>37.1</v>
      </c>
      <c r="AL506">
        <v>42.32</v>
      </c>
      <c r="AM506">
        <v>4.67</v>
      </c>
      <c r="AN506">
        <v>0</v>
      </c>
      <c r="AO506">
        <v>0.75270000000000004</v>
      </c>
      <c r="AP506" s="1">
        <v>1591.1</v>
      </c>
      <c r="AQ506" s="1">
        <v>2137.9299999999998</v>
      </c>
      <c r="AR506" s="1">
        <v>7941.95</v>
      </c>
      <c r="AS506">
        <v>910.25</v>
      </c>
      <c r="AT506">
        <v>401.34</v>
      </c>
      <c r="AU506" s="1">
        <v>12982.58</v>
      </c>
      <c r="AV506" s="1">
        <v>3595.84</v>
      </c>
      <c r="AW506">
        <v>0.25340000000000001</v>
      </c>
      <c r="AX506" s="1">
        <v>8799.27</v>
      </c>
      <c r="AY506">
        <v>0.62</v>
      </c>
      <c r="AZ506">
        <v>897.99</v>
      </c>
      <c r="BA506">
        <v>6.3299999999999995E-2</v>
      </c>
      <c r="BB506">
        <v>898.65</v>
      </c>
      <c r="BC506">
        <v>6.3299999999999995E-2</v>
      </c>
      <c r="BD506" s="1">
        <v>14191.74</v>
      </c>
      <c r="BE506" s="1">
        <v>2207.9299999999998</v>
      </c>
      <c r="BF506">
        <v>0.2651</v>
      </c>
      <c r="BG506">
        <v>0.59840000000000004</v>
      </c>
      <c r="BH506">
        <v>0.23699999999999999</v>
      </c>
      <c r="BI506">
        <v>0.1172</v>
      </c>
      <c r="BJ506">
        <v>3.2199999999999999E-2</v>
      </c>
      <c r="BK506">
        <v>1.52E-2</v>
      </c>
    </row>
    <row r="507" spans="1:63" x14ac:dyDescent="0.25">
      <c r="A507" t="s">
        <v>508</v>
      </c>
      <c r="B507">
        <v>50294</v>
      </c>
      <c r="C507">
        <v>42</v>
      </c>
      <c r="D507">
        <v>20.76</v>
      </c>
      <c r="E507">
        <v>872.01</v>
      </c>
      <c r="F507">
        <v>833.76</v>
      </c>
      <c r="G507">
        <v>5.3E-3</v>
      </c>
      <c r="H507">
        <v>6.9999999999999999E-4</v>
      </c>
      <c r="I507">
        <v>8.6999999999999994E-3</v>
      </c>
      <c r="J507">
        <v>1.4E-3</v>
      </c>
      <c r="K507">
        <v>2.9899999999999999E-2</v>
      </c>
      <c r="L507">
        <v>0.92469999999999997</v>
      </c>
      <c r="M507">
        <v>2.9399999999999999E-2</v>
      </c>
      <c r="N507">
        <v>0.32840000000000003</v>
      </c>
      <c r="O507">
        <v>6.7999999999999996E-3</v>
      </c>
      <c r="P507">
        <v>0.13880000000000001</v>
      </c>
      <c r="Q507" s="1">
        <v>59426.22</v>
      </c>
      <c r="R507">
        <v>0.18310000000000001</v>
      </c>
      <c r="S507">
        <v>0.2271</v>
      </c>
      <c r="T507">
        <v>0.58979999999999999</v>
      </c>
      <c r="U507">
        <v>8.0500000000000007</v>
      </c>
      <c r="V507" s="1">
        <v>79859.17</v>
      </c>
      <c r="W507">
        <v>104.1</v>
      </c>
      <c r="X507" s="1">
        <v>214126.42</v>
      </c>
      <c r="Y507">
        <v>0.82469999999999999</v>
      </c>
      <c r="Z507">
        <v>0.10970000000000001</v>
      </c>
      <c r="AA507">
        <v>6.5699999999999995E-2</v>
      </c>
      <c r="AB507">
        <v>0.17530000000000001</v>
      </c>
      <c r="AC507">
        <v>214.13</v>
      </c>
      <c r="AD507" s="1">
        <v>5833.16</v>
      </c>
      <c r="AE507">
        <v>660.05</v>
      </c>
      <c r="AF507" s="1">
        <v>209579.65</v>
      </c>
      <c r="AG507" t="s">
        <v>3</v>
      </c>
      <c r="AH507" s="1">
        <v>35958</v>
      </c>
      <c r="AI507" s="1">
        <v>58545.61</v>
      </c>
      <c r="AJ507">
        <v>44.43</v>
      </c>
      <c r="AK507">
        <v>25.71</v>
      </c>
      <c r="AL507">
        <v>30.28</v>
      </c>
      <c r="AM507">
        <v>4.58</v>
      </c>
      <c r="AN507" s="1">
        <v>1797.76</v>
      </c>
      <c r="AO507">
        <v>1.2956000000000001</v>
      </c>
      <c r="AP507" s="1">
        <v>1865.67</v>
      </c>
      <c r="AQ507" s="1">
        <v>2179.5300000000002</v>
      </c>
      <c r="AR507" s="1">
        <v>7418.92</v>
      </c>
      <c r="AS507">
        <v>757.43</v>
      </c>
      <c r="AT507">
        <v>537.84</v>
      </c>
      <c r="AU507" s="1">
        <v>12759.4</v>
      </c>
      <c r="AV507" s="1">
        <v>6415.76</v>
      </c>
      <c r="AW507">
        <v>0.41410000000000002</v>
      </c>
      <c r="AX507" s="1">
        <v>6168.38</v>
      </c>
      <c r="AY507">
        <v>0.39810000000000001</v>
      </c>
      <c r="AZ507" s="1">
        <v>1492.37</v>
      </c>
      <c r="BA507">
        <v>9.6299999999999997E-2</v>
      </c>
      <c r="BB507" s="1">
        <v>1416.84</v>
      </c>
      <c r="BC507">
        <v>9.1399999999999995E-2</v>
      </c>
      <c r="BD507" s="1">
        <v>15493.35</v>
      </c>
      <c r="BE507" s="1">
        <v>5095.79</v>
      </c>
      <c r="BF507">
        <v>1.2159</v>
      </c>
      <c r="BG507">
        <v>0.54330000000000001</v>
      </c>
      <c r="BH507">
        <v>0.23980000000000001</v>
      </c>
      <c r="BI507">
        <v>0.16550000000000001</v>
      </c>
      <c r="BJ507">
        <v>3.2099999999999997E-2</v>
      </c>
      <c r="BK507">
        <v>1.9300000000000001E-2</v>
      </c>
    </row>
    <row r="508" spans="1:63" x14ac:dyDescent="0.25">
      <c r="A508" t="s">
        <v>509</v>
      </c>
      <c r="B508">
        <v>49239</v>
      </c>
      <c r="C508">
        <v>29.62</v>
      </c>
      <c r="D508">
        <v>89.15</v>
      </c>
      <c r="E508" s="1">
        <v>2640.5</v>
      </c>
      <c r="F508" s="1">
        <v>2471.29</v>
      </c>
      <c r="G508">
        <v>2.0400000000000001E-2</v>
      </c>
      <c r="H508">
        <v>1.1000000000000001E-3</v>
      </c>
      <c r="I508">
        <v>8.0100000000000005E-2</v>
      </c>
      <c r="J508">
        <v>1.1999999999999999E-3</v>
      </c>
      <c r="K508">
        <v>6.6799999999999998E-2</v>
      </c>
      <c r="L508">
        <v>0.76949999999999996</v>
      </c>
      <c r="M508">
        <v>6.0900000000000003E-2</v>
      </c>
      <c r="N508">
        <v>0.30930000000000002</v>
      </c>
      <c r="O508">
        <v>2.3199999999999998E-2</v>
      </c>
      <c r="P508">
        <v>0.13619999999999999</v>
      </c>
      <c r="Q508" s="1">
        <v>67504.95</v>
      </c>
      <c r="R508">
        <v>0.15609999999999999</v>
      </c>
      <c r="S508">
        <v>0.1789</v>
      </c>
      <c r="T508">
        <v>0.66500000000000004</v>
      </c>
      <c r="U508">
        <v>17.809999999999999</v>
      </c>
      <c r="V508" s="1">
        <v>89090.1</v>
      </c>
      <c r="W508">
        <v>143.35</v>
      </c>
      <c r="X508" s="1">
        <v>192304.01</v>
      </c>
      <c r="Y508">
        <v>0.68700000000000006</v>
      </c>
      <c r="Z508">
        <v>0.25459999999999999</v>
      </c>
      <c r="AA508">
        <v>5.8400000000000001E-2</v>
      </c>
      <c r="AB508">
        <v>0.313</v>
      </c>
      <c r="AC508">
        <v>192.3</v>
      </c>
      <c r="AD508" s="1">
        <v>7645.07</v>
      </c>
      <c r="AE508">
        <v>711.2</v>
      </c>
      <c r="AF508" s="1">
        <v>182806.05</v>
      </c>
      <c r="AG508" t="s">
        <v>3</v>
      </c>
      <c r="AH508" s="1">
        <v>39039</v>
      </c>
      <c r="AI508" s="1">
        <v>64651.64</v>
      </c>
      <c r="AJ508">
        <v>61.85</v>
      </c>
      <c r="AK508">
        <v>35.96</v>
      </c>
      <c r="AL508">
        <v>43.83</v>
      </c>
      <c r="AM508">
        <v>5.03</v>
      </c>
      <c r="AN508" s="1">
        <v>2063.69</v>
      </c>
      <c r="AO508">
        <v>0.91310000000000002</v>
      </c>
      <c r="AP508" s="1">
        <v>1612.94</v>
      </c>
      <c r="AQ508" s="1">
        <v>2097.9</v>
      </c>
      <c r="AR508" s="1">
        <v>7621.88</v>
      </c>
      <c r="AS508">
        <v>808.37</v>
      </c>
      <c r="AT508">
        <v>319.85000000000002</v>
      </c>
      <c r="AU508" s="1">
        <v>12460.94</v>
      </c>
      <c r="AV508" s="1">
        <v>4905.67</v>
      </c>
      <c r="AW508">
        <v>0.3392</v>
      </c>
      <c r="AX508" s="1">
        <v>7312.86</v>
      </c>
      <c r="AY508">
        <v>0.50570000000000004</v>
      </c>
      <c r="AZ508" s="1">
        <v>1029.6400000000001</v>
      </c>
      <c r="BA508">
        <v>7.1199999999999999E-2</v>
      </c>
      <c r="BB508" s="1">
        <v>1212.9100000000001</v>
      </c>
      <c r="BC508">
        <v>8.3900000000000002E-2</v>
      </c>
      <c r="BD508" s="1">
        <v>14461.08</v>
      </c>
      <c r="BE508" s="1">
        <v>3023.52</v>
      </c>
      <c r="BF508">
        <v>0.60729999999999995</v>
      </c>
      <c r="BG508">
        <v>0.57030000000000003</v>
      </c>
      <c r="BH508">
        <v>0.23350000000000001</v>
      </c>
      <c r="BI508">
        <v>0.14799999999999999</v>
      </c>
      <c r="BJ508">
        <v>2.9499999999999998E-2</v>
      </c>
      <c r="BK508">
        <v>1.8599999999999998E-2</v>
      </c>
    </row>
    <row r="509" spans="1:63" x14ac:dyDescent="0.25">
      <c r="A509" t="s">
        <v>510</v>
      </c>
      <c r="B509">
        <v>44842</v>
      </c>
      <c r="C509">
        <v>26.76</v>
      </c>
      <c r="D509">
        <v>203.34</v>
      </c>
      <c r="E509" s="1">
        <v>5441.7</v>
      </c>
      <c r="F509" s="1">
        <v>5298.07</v>
      </c>
      <c r="G509">
        <v>5.2400000000000002E-2</v>
      </c>
      <c r="H509">
        <v>8.9999999999999998E-4</v>
      </c>
      <c r="I509">
        <v>7.6100000000000001E-2</v>
      </c>
      <c r="J509">
        <v>1.1999999999999999E-3</v>
      </c>
      <c r="K509">
        <v>4.8399999999999999E-2</v>
      </c>
      <c r="L509">
        <v>0.76790000000000003</v>
      </c>
      <c r="M509">
        <v>5.3100000000000001E-2</v>
      </c>
      <c r="N509">
        <v>0.16919999999999999</v>
      </c>
      <c r="O509">
        <v>2.6800000000000001E-2</v>
      </c>
      <c r="P509">
        <v>0.13339999999999999</v>
      </c>
      <c r="Q509" s="1">
        <v>77103.8</v>
      </c>
      <c r="R509">
        <v>0.1479</v>
      </c>
      <c r="S509">
        <v>0.19719999999999999</v>
      </c>
      <c r="T509">
        <v>0.65480000000000005</v>
      </c>
      <c r="U509">
        <v>32.33</v>
      </c>
      <c r="V509" s="1">
        <v>101274.75</v>
      </c>
      <c r="W509">
        <v>166.23</v>
      </c>
      <c r="X509" s="1">
        <v>258568.99</v>
      </c>
      <c r="Y509">
        <v>0.76</v>
      </c>
      <c r="Z509">
        <v>0.21029999999999999</v>
      </c>
      <c r="AA509">
        <v>2.9700000000000001E-2</v>
      </c>
      <c r="AB509">
        <v>0.24</v>
      </c>
      <c r="AC509">
        <v>258.57</v>
      </c>
      <c r="AD509" s="1">
        <v>10872.87</v>
      </c>
      <c r="AE509" s="1">
        <v>1026.29</v>
      </c>
      <c r="AF509" s="1">
        <v>249428.45</v>
      </c>
      <c r="AG509" t="s">
        <v>3</v>
      </c>
      <c r="AH509" s="1">
        <v>48677</v>
      </c>
      <c r="AI509" s="1">
        <v>93202.67</v>
      </c>
      <c r="AJ509">
        <v>74.709999999999994</v>
      </c>
      <c r="AK509">
        <v>39.619999999999997</v>
      </c>
      <c r="AL509">
        <v>45.71</v>
      </c>
      <c r="AM509">
        <v>4.8499999999999996</v>
      </c>
      <c r="AN509" s="1">
        <v>1398.1</v>
      </c>
      <c r="AO509">
        <v>0.76729999999999998</v>
      </c>
      <c r="AP509" s="1">
        <v>1631.58</v>
      </c>
      <c r="AQ509" s="1">
        <v>2105.08</v>
      </c>
      <c r="AR509" s="1">
        <v>8232.7800000000007</v>
      </c>
      <c r="AS509">
        <v>946.17</v>
      </c>
      <c r="AT509">
        <v>395.01</v>
      </c>
      <c r="AU509" s="1">
        <v>13310.62</v>
      </c>
      <c r="AV509" s="1">
        <v>3231.71</v>
      </c>
      <c r="AW509">
        <v>0.22170000000000001</v>
      </c>
      <c r="AX509" s="1">
        <v>9706.19</v>
      </c>
      <c r="AY509">
        <v>0.66579999999999995</v>
      </c>
      <c r="AZ509">
        <v>791.48</v>
      </c>
      <c r="BA509">
        <v>5.4300000000000001E-2</v>
      </c>
      <c r="BB509">
        <v>848.09</v>
      </c>
      <c r="BC509">
        <v>5.8200000000000002E-2</v>
      </c>
      <c r="BD509" s="1">
        <v>14577.47</v>
      </c>
      <c r="BE509" s="1">
        <v>1752.64</v>
      </c>
      <c r="BF509">
        <v>0.20250000000000001</v>
      </c>
      <c r="BG509">
        <v>0.60260000000000002</v>
      </c>
      <c r="BH509">
        <v>0.23880000000000001</v>
      </c>
      <c r="BI509">
        <v>0.1125</v>
      </c>
      <c r="BJ509">
        <v>2.93E-2</v>
      </c>
      <c r="BK509">
        <v>1.6799999999999999E-2</v>
      </c>
    </row>
    <row r="510" spans="1:63" x14ac:dyDescent="0.25">
      <c r="A510" t="s">
        <v>511</v>
      </c>
      <c r="B510">
        <v>44859</v>
      </c>
      <c r="C510">
        <v>12.67</v>
      </c>
      <c r="D510">
        <v>192.74</v>
      </c>
      <c r="E510" s="1">
        <v>2441.3200000000002</v>
      </c>
      <c r="F510" s="1">
        <v>2209.11</v>
      </c>
      <c r="G510">
        <v>8.8000000000000005E-3</v>
      </c>
      <c r="H510">
        <v>6.9999999999999999E-4</v>
      </c>
      <c r="I510">
        <v>0.1041</v>
      </c>
      <c r="J510">
        <v>1.6999999999999999E-3</v>
      </c>
      <c r="K510">
        <v>5.4600000000000003E-2</v>
      </c>
      <c r="L510">
        <v>0.72850000000000004</v>
      </c>
      <c r="M510">
        <v>0.10150000000000001</v>
      </c>
      <c r="N510">
        <v>0.7722</v>
      </c>
      <c r="O510">
        <v>1.5800000000000002E-2</v>
      </c>
      <c r="P510">
        <v>0.1784</v>
      </c>
      <c r="Q510" s="1">
        <v>61940.44</v>
      </c>
      <c r="R510">
        <v>0.1946</v>
      </c>
      <c r="S510">
        <v>0.19850000000000001</v>
      </c>
      <c r="T510">
        <v>0.6069</v>
      </c>
      <c r="U510">
        <v>18.57</v>
      </c>
      <c r="V510" s="1">
        <v>82076.22</v>
      </c>
      <c r="W510">
        <v>128.71</v>
      </c>
      <c r="X510" s="1">
        <v>110652.12</v>
      </c>
      <c r="Y510">
        <v>0.68310000000000004</v>
      </c>
      <c r="Z510">
        <v>0.25040000000000001</v>
      </c>
      <c r="AA510">
        <v>6.6500000000000004E-2</v>
      </c>
      <c r="AB510">
        <v>0.31690000000000002</v>
      </c>
      <c r="AC510">
        <v>110.65</v>
      </c>
      <c r="AD510" s="1">
        <v>3738.48</v>
      </c>
      <c r="AE510">
        <v>457.71</v>
      </c>
      <c r="AF510" s="1">
        <v>92461.59</v>
      </c>
      <c r="AG510" t="s">
        <v>3</v>
      </c>
      <c r="AH510" s="1">
        <v>29080</v>
      </c>
      <c r="AI510" s="1">
        <v>43926.3</v>
      </c>
      <c r="AJ510">
        <v>50.85</v>
      </c>
      <c r="AK510">
        <v>31.84</v>
      </c>
      <c r="AL510">
        <v>36.69</v>
      </c>
      <c r="AM510">
        <v>4.26</v>
      </c>
      <c r="AN510">
        <v>34.51</v>
      </c>
      <c r="AO510">
        <v>0.88880000000000003</v>
      </c>
      <c r="AP510" s="1">
        <v>1621.41</v>
      </c>
      <c r="AQ510" s="1">
        <v>2224.9699999999998</v>
      </c>
      <c r="AR510" s="1">
        <v>7832.23</v>
      </c>
      <c r="AS510">
        <v>838.95</v>
      </c>
      <c r="AT510">
        <v>448.83</v>
      </c>
      <c r="AU510" s="1">
        <v>12966.38</v>
      </c>
      <c r="AV510" s="1">
        <v>8982.4500000000007</v>
      </c>
      <c r="AW510">
        <v>0.57499999999999996</v>
      </c>
      <c r="AX510" s="1">
        <v>3556.63</v>
      </c>
      <c r="AY510">
        <v>0.22770000000000001</v>
      </c>
      <c r="AZ510" s="1">
        <v>1127.33</v>
      </c>
      <c r="BA510">
        <v>7.22E-2</v>
      </c>
      <c r="BB510" s="1">
        <v>1954.51</v>
      </c>
      <c r="BC510">
        <v>0.12509999999999999</v>
      </c>
      <c r="BD510" s="1">
        <v>15620.93</v>
      </c>
      <c r="BE510" s="1">
        <v>6669.93</v>
      </c>
      <c r="BF510">
        <v>2.7496999999999998</v>
      </c>
      <c r="BG510">
        <v>0.55369999999999997</v>
      </c>
      <c r="BH510">
        <v>0.2414</v>
      </c>
      <c r="BI510">
        <v>0.15620000000000001</v>
      </c>
      <c r="BJ510">
        <v>2.9600000000000001E-2</v>
      </c>
      <c r="BK510">
        <v>1.9E-2</v>
      </c>
    </row>
    <row r="511" spans="1:63" x14ac:dyDescent="0.25">
      <c r="A511" t="s">
        <v>512</v>
      </c>
      <c r="B511">
        <v>50658</v>
      </c>
      <c r="C511">
        <v>65.239999999999995</v>
      </c>
      <c r="D511">
        <v>8.23</v>
      </c>
      <c r="E511">
        <v>536.74</v>
      </c>
      <c r="F511">
        <v>544.38</v>
      </c>
      <c r="G511">
        <v>3.8999999999999998E-3</v>
      </c>
      <c r="H511">
        <v>5.9999999999999995E-4</v>
      </c>
      <c r="I511">
        <v>7.9000000000000008E-3</v>
      </c>
      <c r="J511">
        <v>1.6999999999999999E-3</v>
      </c>
      <c r="K511">
        <v>9.1499999999999998E-2</v>
      </c>
      <c r="L511">
        <v>0.86680000000000001</v>
      </c>
      <c r="M511">
        <v>2.76E-2</v>
      </c>
      <c r="N511">
        <v>0.36559999999999998</v>
      </c>
      <c r="O511">
        <v>7.4000000000000003E-3</v>
      </c>
      <c r="P511">
        <v>0.1452</v>
      </c>
      <c r="Q511" s="1">
        <v>56587.71</v>
      </c>
      <c r="R511">
        <v>0.20979999999999999</v>
      </c>
      <c r="S511">
        <v>0.2248</v>
      </c>
      <c r="T511">
        <v>0.56540000000000001</v>
      </c>
      <c r="U511">
        <v>6.81</v>
      </c>
      <c r="V511" s="1">
        <v>67559.789999999994</v>
      </c>
      <c r="W511">
        <v>76.31</v>
      </c>
      <c r="X511" s="1">
        <v>208286.2</v>
      </c>
      <c r="Y511">
        <v>0.6663</v>
      </c>
      <c r="Z511">
        <v>7.3700000000000002E-2</v>
      </c>
      <c r="AA511">
        <v>0.2601</v>
      </c>
      <c r="AB511">
        <v>0.3337</v>
      </c>
      <c r="AC511">
        <v>208.29</v>
      </c>
      <c r="AD511" s="1">
        <v>6411.56</v>
      </c>
      <c r="AE511">
        <v>530.69000000000005</v>
      </c>
      <c r="AF511" s="1">
        <v>170280.8</v>
      </c>
      <c r="AG511" t="s">
        <v>3</v>
      </c>
      <c r="AH511" s="1">
        <v>34929</v>
      </c>
      <c r="AI511" s="1">
        <v>53690.7</v>
      </c>
      <c r="AJ511">
        <v>42.29</v>
      </c>
      <c r="AK511">
        <v>25.89</v>
      </c>
      <c r="AL511">
        <v>30.78</v>
      </c>
      <c r="AM511">
        <v>4.3099999999999996</v>
      </c>
      <c r="AN511" s="1">
        <v>1803.67</v>
      </c>
      <c r="AO511">
        <v>1.5611999999999999</v>
      </c>
      <c r="AP511" s="1">
        <v>2161.08</v>
      </c>
      <c r="AQ511" s="1">
        <v>2628.6</v>
      </c>
      <c r="AR511" s="1">
        <v>7970.85</v>
      </c>
      <c r="AS511">
        <v>707.78</v>
      </c>
      <c r="AT511">
        <v>355.82</v>
      </c>
      <c r="AU511" s="1">
        <v>13824.13</v>
      </c>
      <c r="AV511" s="1">
        <v>8023.04</v>
      </c>
      <c r="AW511">
        <v>0.45500000000000002</v>
      </c>
      <c r="AX511" s="1">
        <v>6358.99</v>
      </c>
      <c r="AY511">
        <v>0.36070000000000002</v>
      </c>
      <c r="AZ511" s="1">
        <v>1873.73</v>
      </c>
      <c r="BA511">
        <v>0.10630000000000001</v>
      </c>
      <c r="BB511" s="1">
        <v>1376.03</v>
      </c>
      <c r="BC511">
        <v>7.8E-2</v>
      </c>
      <c r="BD511" s="1">
        <v>17631.79</v>
      </c>
      <c r="BE511" s="1">
        <v>6894.91</v>
      </c>
      <c r="BF511">
        <v>2.1753999999999998</v>
      </c>
      <c r="BG511">
        <v>0.53600000000000003</v>
      </c>
      <c r="BH511">
        <v>0.2346</v>
      </c>
      <c r="BI511">
        <v>0.16850000000000001</v>
      </c>
      <c r="BJ511">
        <v>3.5499999999999997E-2</v>
      </c>
      <c r="BK511">
        <v>2.5499999999999998E-2</v>
      </c>
    </row>
    <row r="512" spans="1:63" x14ac:dyDescent="0.25">
      <c r="A512" t="s">
        <v>513</v>
      </c>
      <c r="B512">
        <v>47274</v>
      </c>
      <c r="C512">
        <v>36.57</v>
      </c>
      <c r="D512">
        <v>108.62</v>
      </c>
      <c r="E512" s="1">
        <v>3972.48</v>
      </c>
      <c r="F512" s="1">
        <v>3813.24</v>
      </c>
      <c r="G512">
        <v>3.85E-2</v>
      </c>
      <c r="H512">
        <v>8.9999999999999998E-4</v>
      </c>
      <c r="I512">
        <v>2.76E-2</v>
      </c>
      <c r="J512">
        <v>1E-3</v>
      </c>
      <c r="K512">
        <v>4.0099999999999997E-2</v>
      </c>
      <c r="L512">
        <v>0.85089999999999999</v>
      </c>
      <c r="M512">
        <v>4.1000000000000002E-2</v>
      </c>
      <c r="N512">
        <v>0.1139</v>
      </c>
      <c r="O512">
        <v>1.5299999999999999E-2</v>
      </c>
      <c r="P512">
        <v>0.11459999999999999</v>
      </c>
      <c r="Q512" s="1">
        <v>74094.33</v>
      </c>
      <c r="R512">
        <v>0.15429999999999999</v>
      </c>
      <c r="S512">
        <v>0.184</v>
      </c>
      <c r="T512">
        <v>0.66169999999999995</v>
      </c>
      <c r="U512">
        <v>23.29</v>
      </c>
      <c r="V512" s="1">
        <v>97156.46</v>
      </c>
      <c r="W512">
        <v>167.58</v>
      </c>
      <c r="X512" s="1">
        <v>268756.76</v>
      </c>
      <c r="Y512">
        <v>0.80120000000000002</v>
      </c>
      <c r="Z512">
        <v>0.15659999999999999</v>
      </c>
      <c r="AA512">
        <v>4.2200000000000001E-2</v>
      </c>
      <c r="AB512">
        <v>0.1988</v>
      </c>
      <c r="AC512">
        <v>268.76</v>
      </c>
      <c r="AD512" s="1">
        <v>9940.0499999999993</v>
      </c>
      <c r="AE512">
        <v>984.42</v>
      </c>
      <c r="AF512" s="1">
        <v>271560.8</v>
      </c>
      <c r="AG512" t="s">
        <v>3</v>
      </c>
      <c r="AH512" s="1">
        <v>55282</v>
      </c>
      <c r="AI512" s="1">
        <v>113172.43</v>
      </c>
      <c r="AJ512">
        <v>65.73</v>
      </c>
      <c r="AK512">
        <v>35.5</v>
      </c>
      <c r="AL512">
        <v>41.1</v>
      </c>
      <c r="AM512">
        <v>4.78</v>
      </c>
      <c r="AN512" s="1">
        <v>1684.08</v>
      </c>
      <c r="AO512">
        <v>0.64219999999999999</v>
      </c>
      <c r="AP512" s="1">
        <v>1513.47</v>
      </c>
      <c r="AQ512" s="1">
        <v>2077.11</v>
      </c>
      <c r="AR512" s="1">
        <v>7816.75</v>
      </c>
      <c r="AS512">
        <v>812.91</v>
      </c>
      <c r="AT512">
        <v>376.69</v>
      </c>
      <c r="AU512" s="1">
        <v>12596.93</v>
      </c>
      <c r="AV512" s="1">
        <v>3044.74</v>
      </c>
      <c r="AW512">
        <v>0.22239999999999999</v>
      </c>
      <c r="AX512" s="1">
        <v>8995.9</v>
      </c>
      <c r="AY512">
        <v>0.65710000000000002</v>
      </c>
      <c r="AZ512">
        <v>886.97</v>
      </c>
      <c r="BA512">
        <v>6.4799999999999996E-2</v>
      </c>
      <c r="BB512">
        <v>761.82</v>
      </c>
      <c r="BC512">
        <v>5.57E-2</v>
      </c>
      <c r="BD512" s="1">
        <v>13689.43</v>
      </c>
      <c r="BE512" s="1">
        <v>1547.07</v>
      </c>
      <c r="BF512">
        <v>0.15509999999999999</v>
      </c>
      <c r="BG512">
        <v>0.59830000000000005</v>
      </c>
      <c r="BH512">
        <v>0.23469999999999999</v>
      </c>
      <c r="BI512">
        <v>0.1195</v>
      </c>
      <c r="BJ512">
        <v>3.04E-2</v>
      </c>
      <c r="BK512">
        <v>1.7100000000000001E-2</v>
      </c>
    </row>
    <row r="513" spans="1:63" x14ac:dyDescent="0.25">
      <c r="A513" t="s">
        <v>514</v>
      </c>
      <c r="B513">
        <v>47092</v>
      </c>
      <c r="C513">
        <v>60.95</v>
      </c>
      <c r="D513">
        <v>23.5</v>
      </c>
      <c r="E513" s="1">
        <v>1432.32</v>
      </c>
      <c r="F513" s="1">
        <v>1392.58</v>
      </c>
      <c r="G513">
        <v>5.4000000000000003E-3</v>
      </c>
      <c r="H513">
        <v>8.0000000000000004E-4</v>
      </c>
      <c r="I513">
        <v>1.5900000000000001E-2</v>
      </c>
      <c r="J513">
        <v>1.1000000000000001E-3</v>
      </c>
      <c r="K513">
        <v>4.5400000000000003E-2</v>
      </c>
      <c r="L513">
        <v>0.89370000000000005</v>
      </c>
      <c r="M513">
        <v>3.7600000000000001E-2</v>
      </c>
      <c r="N513">
        <v>0.35589999999999999</v>
      </c>
      <c r="O513">
        <v>6.7999999999999996E-3</v>
      </c>
      <c r="P513">
        <v>0.13819999999999999</v>
      </c>
      <c r="Q513" s="1">
        <v>60652.31</v>
      </c>
      <c r="R513">
        <v>0.18859999999999999</v>
      </c>
      <c r="S513">
        <v>0.1893</v>
      </c>
      <c r="T513">
        <v>0.62209999999999999</v>
      </c>
      <c r="U513">
        <v>11.29</v>
      </c>
      <c r="V513" s="1">
        <v>78377.279999999999</v>
      </c>
      <c r="W513">
        <v>122.32</v>
      </c>
      <c r="X513" s="1">
        <v>200496.15</v>
      </c>
      <c r="Y513">
        <v>0.72570000000000001</v>
      </c>
      <c r="Z513">
        <v>0.1545</v>
      </c>
      <c r="AA513">
        <v>0.11990000000000001</v>
      </c>
      <c r="AB513">
        <v>0.27429999999999999</v>
      </c>
      <c r="AC513">
        <v>200.5</v>
      </c>
      <c r="AD513" s="1">
        <v>5935.42</v>
      </c>
      <c r="AE513">
        <v>574.04999999999995</v>
      </c>
      <c r="AF513" s="1">
        <v>175301.52</v>
      </c>
      <c r="AG513" t="s">
        <v>3</v>
      </c>
      <c r="AH513" s="1">
        <v>36442</v>
      </c>
      <c r="AI513" s="1">
        <v>61026.01</v>
      </c>
      <c r="AJ513">
        <v>47.63</v>
      </c>
      <c r="AK513">
        <v>26.33</v>
      </c>
      <c r="AL513">
        <v>31.35</v>
      </c>
      <c r="AM513">
        <v>4.49</v>
      </c>
      <c r="AN513" s="1">
        <v>1159.56</v>
      </c>
      <c r="AO513">
        <v>0.98370000000000002</v>
      </c>
      <c r="AP513" s="1">
        <v>1568.45</v>
      </c>
      <c r="AQ513" s="1">
        <v>1988.89</v>
      </c>
      <c r="AR513" s="1">
        <v>6899.97</v>
      </c>
      <c r="AS513">
        <v>722.2</v>
      </c>
      <c r="AT513">
        <v>370.48</v>
      </c>
      <c r="AU513" s="1">
        <v>11549.99</v>
      </c>
      <c r="AV513" s="1">
        <v>5502.88</v>
      </c>
      <c r="AW513">
        <v>0.3977</v>
      </c>
      <c r="AX513" s="1">
        <v>5521.7</v>
      </c>
      <c r="AY513">
        <v>0.39900000000000002</v>
      </c>
      <c r="AZ513" s="1">
        <v>1502.34</v>
      </c>
      <c r="BA513">
        <v>0.1086</v>
      </c>
      <c r="BB513" s="1">
        <v>1310.46</v>
      </c>
      <c r="BC513">
        <v>9.4700000000000006E-2</v>
      </c>
      <c r="BD513" s="1">
        <v>13837.39</v>
      </c>
      <c r="BE513" s="1">
        <v>4465.8999999999996</v>
      </c>
      <c r="BF513">
        <v>1.0078</v>
      </c>
      <c r="BG513">
        <v>0.56859999999999999</v>
      </c>
      <c r="BH513">
        <v>0.23630000000000001</v>
      </c>
      <c r="BI513">
        <v>0.1464</v>
      </c>
      <c r="BJ513">
        <v>3.09E-2</v>
      </c>
      <c r="BK513">
        <v>1.78E-2</v>
      </c>
    </row>
    <row r="514" spans="1:63" x14ac:dyDescent="0.25">
      <c r="A514" t="s">
        <v>515</v>
      </c>
      <c r="B514">
        <v>48652</v>
      </c>
      <c r="C514">
        <v>217.67</v>
      </c>
      <c r="D514">
        <v>7.52</v>
      </c>
      <c r="E514" s="1">
        <v>1635.8</v>
      </c>
      <c r="F514" s="1">
        <v>1564.27</v>
      </c>
      <c r="G514">
        <v>1.1000000000000001E-3</v>
      </c>
      <c r="H514">
        <v>5.0000000000000001E-4</v>
      </c>
      <c r="I514">
        <v>4.1000000000000003E-3</v>
      </c>
      <c r="J514">
        <v>5.9999999999999995E-4</v>
      </c>
      <c r="K514">
        <v>9.5999999999999992E-3</v>
      </c>
      <c r="L514">
        <v>0.96679999999999999</v>
      </c>
      <c r="M514">
        <v>1.7299999999999999E-2</v>
      </c>
      <c r="N514">
        <v>0.48459999999999998</v>
      </c>
      <c r="O514">
        <v>1.1000000000000001E-3</v>
      </c>
      <c r="P514">
        <v>0.16500000000000001</v>
      </c>
      <c r="Q514" s="1">
        <v>58657.23</v>
      </c>
      <c r="R514">
        <v>0.18010000000000001</v>
      </c>
      <c r="S514">
        <v>0.19389999999999999</v>
      </c>
      <c r="T514">
        <v>0.626</v>
      </c>
      <c r="U514">
        <v>15.38</v>
      </c>
      <c r="V514" s="1">
        <v>73908.679999999993</v>
      </c>
      <c r="W514">
        <v>102.34</v>
      </c>
      <c r="X514" s="1">
        <v>244948.04</v>
      </c>
      <c r="Y514">
        <v>0.51600000000000001</v>
      </c>
      <c r="Z514">
        <v>0.1331</v>
      </c>
      <c r="AA514">
        <v>0.35089999999999999</v>
      </c>
      <c r="AB514">
        <v>0.48399999999999999</v>
      </c>
      <c r="AC514">
        <v>244.95</v>
      </c>
      <c r="AD514" s="1">
        <v>6668.76</v>
      </c>
      <c r="AE514">
        <v>406.75</v>
      </c>
      <c r="AF514" s="1">
        <v>207717</v>
      </c>
      <c r="AG514" t="s">
        <v>3</v>
      </c>
      <c r="AH514" s="1">
        <v>34467</v>
      </c>
      <c r="AI514" s="1">
        <v>54991.46</v>
      </c>
      <c r="AJ514">
        <v>33.090000000000003</v>
      </c>
      <c r="AK514">
        <v>22.54</v>
      </c>
      <c r="AL514">
        <v>25.87</v>
      </c>
      <c r="AM514">
        <v>4.4000000000000004</v>
      </c>
      <c r="AN514" s="1">
        <v>1442.14</v>
      </c>
      <c r="AO514">
        <v>0.93540000000000001</v>
      </c>
      <c r="AP514" s="1">
        <v>1788.9</v>
      </c>
      <c r="AQ514" s="1">
        <v>2900.27</v>
      </c>
      <c r="AR514" s="1">
        <v>7600.63</v>
      </c>
      <c r="AS514">
        <v>762.29</v>
      </c>
      <c r="AT514">
        <v>457.03</v>
      </c>
      <c r="AU514" s="1">
        <v>13509.11</v>
      </c>
      <c r="AV514" s="1">
        <v>7914.19</v>
      </c>
      <c r="AW514">
        <v>0.46529999999999999</v>
      </c>
      <c r="AX514" s="1">
        <v>6181.65</v>
      </c>
      <c r="AY514">
        <v>0.36349999999999999</v>
      </c>
      <c r="AZ514" s="1">
        <v>1328.41</v>
      </c>
      <c r="BA514">
        <v>7.8100000000000003E-2</v>
      </c>
      <c r="BB514" s="1">
        <v>1583.2</v>
      </c>
      <c r="BC514">
        <v>9.3100000000000002E-2</v>
      </c>
      <c r="BD514" s="1">
        <v>17007.45</v>
      </c>
      <c r="BE514" s="1">
        <v>6633.99</v>
      </c>
      <c r="BF514">
        <v>2.0527000000000002</v>
      </c>
      <c r="BG514">
        <v>0.54339999999999999</v>
      </c>
      <c r="BH514">
        <v>0.25919999999999999</v>
      </c>
      <c r="BI514">
        <v>0.1368</v>
      </c>
      <c r="BJ514">
        <v>3.9100000000000003E-2</v>
      </c>
      <c r="BK514">
        <v>2.1499999999999998E-2</v>
      </c>
    </row>
    <row r="515" spans="1:63" x14ac:dyDescent="0.25">
      <c r="A515" t="s">
        <v>516</v>
      </c>
      <c r="B515">
        <v>44867</v>
      </c>
      <c r="C515">
        <v>22.14</v>
      </c>
      <c r="D515">
        <v>260.66000000000003</v>
      </c>
      <c r="E515" s="1">
        <v>5771.71</v>
      </c>
      <c r="F515" s="1">
        <v>5649.85</v>
      </c>
      <c r="G515">
        <v>0.1091</v>
      </c>
      <c r="H515">
        <v>8.9999999999999998E-4</v>
      </c>
      <c r="I515">
        <v>5.5300000000000002E-2</v>
      </c>
      <c r="J515">
        <v>1E-3</v>
      </c>
      <c r="K515">
        <v>5.28E-2</v>
      </c>
      <c r="L515">
        <v>0.72399999999999998</v>
      </c>
      <c r="M515">
        <v>5.6899999999999999E-2</v>
      </c>
      <c r="N515">
        <v>0.1159</v>
      </c>
      <c r="O515">
        <v>4.1399999999999999E-2</v>
      </c>
      <c r="P515">
        <v>0.12670000000000001</v>
      </c>
      <c r="Q515" s="1">
        <v>80499.520000000004</v>
      </c>
      <c r="R515">
        <v>0.15240000000000001</v>
      </c>
      <c r="S515">
        <v>0.1898</v>
      </c>
      <c r="T515">
        <v>0.65769999999999995</v>
      </c>
      <c r="U515">
        <v>32.619999999999997</v>
      </c>
      <c r="V515" s="1">
        <v>104323.74</v>
      </c>
      <c r="W515">
        <v>175.21</v>
      </c>
      <c r="X515" s="1">
        <v>259623.09</v>
      </c>
      <c r="Y515">
        <v>0.78129999999999999</v>
      </c>
      <c r="Z515">
        <v>0.19109999999999999</v>
      </c>
      <c r="AA515">
        <v>2.75E-2</v>
      </c>
      <c r="AB515">
        <v>0.21870000000000001</v>
      </c>
      <c r="AC515">
        <v>259.62</v>
      </c>
      <c r="AD515" s="1">
        <v>11277.91</v>
      </c>
      <c r="AE515" s="1">
        <v>1036.55</v>
      </c>
      <c r="AF515" s="1">
        <v>252614.62</v>
      </c>
      <c r="AG515" t="s">
        <v>3</v>
      </c>
      <c r="AH515" s="1">
        <v>58109</v>
      </c>
      <c r="AI515" s="1">
        <v>123593.60000000001</v>
      </c>
      <c r="AJ515">
        <v>82.41</v>
      </c>
      <c r="AK515">
        <v>40.909999999999997</v>
      </c>
      <c r="AL515">
        <v>50.54</v>
      </c>
      <c r="AM515">
        <v>4.96</v>
      </c>
      <c r="AN515" s="1">
        <v>2407.29</v>
      </c>
      <c r="AO515">
        <v>0.65400000000000003</v>
      </c>
      <c r="AP515" s="1">
        <v>1631.68</v>
      </c>
      <c r="AQ515" s="1">
        <v>2024.39</v>
      </c>
      <c r="AR515" s="1">
        <v>8743.16</v>
      </c>
      <c r="AS515" s="1">
        <v>1029.0899999999999</v>
      </c>
      <c r="AT515">
        <v>457.28</v>
      </c>
      <c r="AU515" s="1">
        <v>13885.59</v>
      </c>
      <c r="AV515" s="1">
        <v>3030.78</v>
      </c>
      <c r="AW515">
        <v>0.2011</v>
      </c>
      <c r="AX515" s="1">
        <v>10459.879999999999</v>
      </c>
      <c r="AY515">
        <v>0.69389999999999996</v>
      </c>
      <c r="AZ515">
        <v>807.53</v>
      </c>
      <c r="BA515">
        <v>5.3600000000000002E-2</v>
      </c>
      <c r="BB515">
        <v>775.96</v>
      </c>
      <c r="BC515">
        <v>5.1499999999999997E-2</v>
      </c>
      <c r="BD515" s="1">
        <v>15074.15</v>
      </c>
      <c r="BE515" s="1">
        <v>1634.21</v>
      </c>
      <c r="BF515">
        <v>0.16009999999999999</v>
      </c>
      <c r="BG515">
        <v>0.61539999999999995</v>
      </c>
      <c r="BH515">
        <v>0.2334</v>
      </c>
      <c r="BI515">
        <v>0.1053</v>
      </c>
      <c r="BJ515">
        <v>2.98E-2</v>
      </c>
      <c r="BK515">
        <v>1.61E-2</v>
      </c>
    </row>
    <row r="516" spans="1:63" x14ac:dyDescent="0.25">
      <c r="A516" t="s">
        <v>517</v>
      </c>
      <c r="B516">
        <v>44875</v>
      </c>
      <c r="C516">
        <v>30.86</v>
      </c>
      <c r="D516">
        <v>234.73</v>
      </c>
      <c r="E516" s="1">
        <v>7243.16</v>
      </c>
      <c r="F516" s="1">
        <v>7015.5</v>
      </c>
      <c r="G516">
        <v>5.1200000000000002E-2</v>
      </c>
      <c r="H516">
        <v>8.0000000000000004E-4</v>
      </c>
      <c r="I516">
        <v>0.1116</v>
      </c>
      <c r="J516">
        <v>1.1999999999999999E-3</v>
      </c>
      <c r="K516">
        <v>5.5800000000000002E-2</v>
      </c>
      <c r="L516">
        <v>0.72099999999999997</v>
      </c>
      <c r="M516">
        <v>5.8500000000000003E-2</v>
      </c>
      <c r="N516">
        <v>0.21179999999999999</v>
      </c>
      <c r="O516">
        <v>4.1799999999999997E-2</v>
      </c>
      <c r="P516">
        <v>0.1404</v>
      </c>
      <c r="Q516" s="1">
        <v>77490.89</v>
      </c>
      <c r="R516">
        <v>0.15740000000000001</v>
      </c>
      <c r="S516">
        <v>0.1976</v>
      </c>
      <c r="T516">
        <v>0.64490000000000003</v>
      </c>
      <c r="U516">
        <v>43.05</v>
      </c>
      <c r="V516" s="1">
        <v>100819.37</v>
      </c>
      <c r="W516">
        <v>166.3</v>
      </c>
      <c r="X516" s="1">
        <v>237287.67999999999</v>
      </c>
      <c r="Y516">
        <v>0.76639999999999997</v>
      </c>
      <c r="Z516">
        <v>0.20419999999999999</v>
      </c>
      <c r="AA516">
        <v>2.9399999999999999E-2</v>
      </c>
      <c r="AB516">
        <v>0.2336</v>
      </c>
      <c r="AC516">
        <v>237.29</v>
      </c>
      <c r="AD516" s="1">
        <v>9923.36</v>
      </c>
      <c r="AE516">
        <v>968.56</v>
      </c>
      <c r="AF516" s="1">
        <v>234484.89</v>
      </c>
      <c r="AG516" t="s">
        <v>3</v>
      </c>
      <c r="AH516" s="1">
        <v>47155</v>
      </c>
      <c r="AI516" s="1">
        <v>86830.35</v>
      </c>
      <c r="AJ516">
        <v>73.05</v>
      </c>
      <c r="AK516">
        <v>38.44</v>
      </c>
      <c r="AL516">
        <v>45.11</v>
      </c>
      <c r="AM516">
        <v>4.6399999999999997</v>
      </c>
      <c r="AN516" s="1">
        <v>1821.8</v>
      </c>
      <c r="AO516">
        <v>0.79820000000000002</v>
      </c>
      <c r="AP516" s="1">
        <v>1578.91</v>
      </c>
      <c r="AQ516" s="1">
        <v>2045.39</v>
      </c>
      <c r="AR516" s="1">
        <v>8142.29</v>
      </c>
      <c r="AS516">
        <v>971.83</v>
      </c>
      <c r="AT516">
        <v>459.7</v>
      </c>
      <c r="AU516" s="1">
        <v>13198.12</v>
      </c>
      <c r="AV516" s="1">
        <v>3695.96</v>
      </c>
      <c r="AW516">
        <v>0.2555</v>
      </c>
      <c r="AX516" s="1">
        <v>9019.99</v>
      </c>
      <c r="AY516">
        <v>0.62350000000000005</v>
      </c>
      <c r="AZ516">
        <v>854.9</v>
      </c>
      <c r="BA516">
        <v>5.91E-2</v>
      </c>
      <c r="BB516">
        <v>894.85</v>
      </c>
      <c r="BC516">
        <v>6.1899999999999997E-2</v>
      </c>
      <c r="BD516" s="1">
        <v>14465.7</v>
      </c>
      <c r="BE516" s="1">
        <v>2185.38</v>
      </c>
      <c r="BF516">
        <v>0.28710000000000002</v>
      </c>
      <c r="BG516">
        <v>0.60340000000000005</v>
      </c>
      <c r="BH516">
        <v>0.23780000000000001</v>
      </c>
      <c r="BI516">
        <v>0.1066</v>
      </c>
      <c r="BJ516">
        <v>3.1899999999999998E-2</v>
      </c>
      <c r="BK516">
        <v>2.0299999999999999E-2</v>
      </c>
    </row>
    <row r="517" spans="1:63" x14ac:dyDescent="0.25">
      <c r="A517" t="s">
        <v>518</v>
      </c>
      <c r="B517">
        <v>47969</v>
      </c>
      <c r="C517">
        <v>110.82</v>
      </c>
      <c r="D517">
        <v>8.58</v>
      </c>
      <c r="E517">
        <v>951.33</v>
      </c>
      <c r="F517">
        <v>911.45</v>
      </c>
      <c r="G517">
        <v>1.1999999999999999E-3</v>
      </c>
      <c r="H517">
        <v>1E-4</v>
      </c>
      <c r="I517">
        <v>3.5000000000000001E-3</v>
      </c>
      <c r="J517">
        <v>2.9999999999999997E-4</v>
      </c>
      <c r="K517">
        <v>7.1999999999999998E-3</v>
      </c>
      <c r="L517">
        <v>0.9748</v>
      </c>
      <c r="M517">
        <v>1.2999999999999999E-2</v>
      </c>
      <c r="N517">
        <v>0.96640000000000004</v>
      </c>
      <c r="O517">
        <v>0</v>
      </c>
      <c r="P517">
        <v>0.1802</v>
      </c>
      <c r="Q517" s="1">
        <v>60111.49</v>
      </c>
      <c r="R517">
        <v>0.16189999999999999</v>
      </c>
      <c r="S517">
        <v>0.16619999999999999</v>
      </c>
      <c r="T517">
        <v>0.67190000000000005</v>
      </c>
      <c r="U517">
        <v>8.5500000000000007</v>
      </c>
      <c r="V517" s="1">
        <v>83461.27</v>
      </c>
      <c r="W517">
        <v>105.83</v>
      </c>
      <c r="X517" s="1">
        <v>114785.61</v>
      </c>
      <c r="Y517">
        <v>0.66710000000000003</v>
      </c>
      <c r="Z517">
        <v>6.6400000000000001E-2</v>
      </c>
      <c r="AA517">
        <v>0.26640000000000003</v>
      </c>
      <c r="AB517">
        <v>0.33289999999999997</v>
      </c>
      <c r="AC517">
        <v>114.79</v>
      </c>
      <c r="AD517" s="1">
        <v>2597.14</v>
      </c>
      <c r="AE517">
        <v>259.22000000000003</v>
      </c>
      <c r="AF517" s="1">
        <v>110663.43</v>
      </c>
      <c r="AG517" t="s">
        <v>3</v>
      </c>
      <c r="AH517" s="1">
        <v>32014</v>
      </c>
      <c r="AI517" s="1">
        <v>46500.1</v>
      </c>
      <c r="AJ517">
        <v>25.9</v>
      </c>
      <c r="AK517">
        <v>21.55</v>
      </c>
      <c r="AL517">
        <v>23.29</v>
      </c>
      <c r="AM517">
        <v>3.96</v>
      </c>
      <c r="AN517">
        <v>0</v>
      </c>
      <c r="AO517">
        <v>0.81740000000000002</v>
      </c>
      <c r="AP517" s="1">
        <v>1937.37</v>
      </c>
      <c r="AQ517" s="1">
        <v>2965.34</v>
      </c>
      <c r="AR517" s="1">
        <v>8314.42</v>
      </c>
      <c r="AS517">
        <v>651.84</v>
      </c>
      <c r="AT517">
        <v>350.98</v>
      </c>
      <c r="AU517" s="1">
        <v>14219.94</v>
      </c>
      <c r="AV517" s="1">
        <v>11739.34</v>
      </c>
      <c r="AW517">
        <v>0.68100000000000005</v>
      </c>
      <c r="AX517" s="1">
        <v>2196.5100000000002</v>
      </c>
      <c r="AY517">
        <v>0.12740000000000001</v>
      </c>
      <c r="AZ517" s="1">
        <v>1357</v>
      </c>
      <c r="BA517">
        <v>7.8700000000000006E-2</v>
      </c>
      <c r="BB517" s="1">
        <v>1946.56</v>
      </c>
      <c r="BC517">
        <v>0.1129</v>
      </c>
      <c r="BD517" s="1">
        <v>17239.400000000001</v>
      </c>
      <c r="BE517" s="1">
        <v>10225.049999999999</v>
      </c>
      <c r="BF517">
        <v>4.9882</v>
      </c>
      <c r="BG517">
        <v>0.54010000000000002</v>
      </c>
      <c r="BH517">
        <v>0.2445</v>
      </c>
      <c r="BI517">
        <v>0.15620000000000001</v>
      </c>
      <c r="BJ517">
        <v>3.85E-2</v>
      </c>
      <c r="BK517">
        <v>2.0799999999999999E-2</v>
      </c>
    </row>
    <row r="518" spans="1:63" x14ac:dyDescent="0.25">
      <c r="A518" t="s">
        <v>519</v>
      </c>
      <c r="B518">
        <v>46151</v>
      </c>
      <c r="C518">
        <v>66.900000000000006</v>
      </c>
      <c r="D518">
        <v>35.979999999999997</v>
      </c>
      <c r="E518" s="1">
        <v>2407.5500000000002</v>
      </c>
      <c r="F518" s="1">
        <v>2282.46</v>
      </c>
      <c r="G518">
        <v>9.4000000000000004E-3</v>
      </c>
      <c r="H518">
        <v>6.9999999999999999E-4</v>
      </c>
      <c r="I518">
        <v>1.4800000000000001E-2</v>
      </c>
      <c r="J518">
        <v>1E-3</v>
      </c>
      <c r="K518">
        <v>3.61E-2</v>
      </c>
      <c r="L518">
        <v>0.90049999999999997</v>
      </c>
      <c r="M518">
        <v>3.7600000000000001E-2</v>
      </c>
      <c r="N518">
        <v>0.31259999999999999</v>
      </c>
      <c r="O518">
        <v>1.2E-2</v>
      </c>
      <c r="P518">
        <v>0.13669999999999999</v>
      </c>
      <c r="Q518" s="1">
        <v>64954.16</v>
      </c>
      <c r="R518">
        <v>0.15429999999999999</v>
      </c>
      <c r="S518">
        <v>0.18729999999999999</v>
      </c>
      <c r="T518">
        <v>0.65839999999999999</v>
      </c>
      <c r="U518">
        <v>15.05</v>
      </c>
      <c r="V518" s="1">
        <v>83958.98</v>
      </c>
      <c r="W518">
        <v>154.22</v>
      </c>
      <c r="X518" s="1">
        <v>211865.91</v>
      </c>
      <c r="Y518">
        <v>0.75409999999999999</v>
      </c>
      <c r="Z518">
        <v>0.16259999999999999</v>
      </c>
      <c r="AA518">
        <v>8.3299999999999999E-2</v>
      </c>
      <c r="AB518">
        <v>0.24590000000000001</v>
      </c>
      <c r="AC518">
        <v>211.87</v>
      </c>
      <c r="AD518" s="1">
        <v>6868.9</v>
      </c>
      <c r="AE518">
        <v>658.91</v>
      </c>
      <c r="AF518" s="1">
        <v>188395.48</v>
      </c>
      <c r="AG518" t="s">
        <v>3</v>
      </c>
      <c r="AH518" s="1">
        <v>38871</v>
      </c>
      <c r="AI518" s="1">
        <v>66833.22</v>
      </c>
      <c r="AJ518">
        <v>53.35</v>
      </c>
      <c r="AK518">
        <v>29.97</v>
      </c>
      <c r="AL518">
        <v>36.119999999999997</v>
      </c>
      <c r="AM518">
        <v>4.75</v>
      </c>
      <c r="AN518" s="1">
        <v>1807.03</v>
      </c>
      <c r="AO518">
        <v>0.99</v>
      </c>
      <c r="AP518" s="1">
        <v>1429.12</v>
      </c>
      <c r="AQ518" s="1">
        <v>1991.63</v>
      </c>
      <c r="AR518" s="1">
        <v>6927.97</v>
      </c>
      <c r="AS518">
        <v>821.03</v>
      </c>
      <c r="AT518">
        <v>404.25</v>
      </c>
      <c r="AU518" s="1">
        <v>11574.01</v>
      </c>
      <c r="AV518" s="1">
        <v>4755.7700000000004</v>
      </c>
      <c r="AW518">
        <v>0.35189999999999999</v>
      </c>
      <c r="AX518" s="1">
        <v>6599.46</v>
      </c>
      <c r="AY518">
        <v>0.48830000000000001</v>
      </c>
      <c r="AZ518">
        <v>999.87</v>
      </c>
      <c r="BA518">
        <v>7.3999999999999996E-2</v>
      </c>
      <c r="BB518" s="1">
        <v>1159.9000000000001</v>
      </c>
      <c r="BC518">
        <v>8.5800000000000001E-2</v>
      </c>
      <c r="BD518" s="1">
        <v>13515</v>
      </c>
      <c r="BE518" s="1">
        <v>3314.03</v>
      </c>
      <c r="BF518">
        <v>0.61839999999999995</v>
      </c>
      <c r="BG518">
        <v>0.57310000000000005</v>
      </c>
      <c r="BH518">
        <v>0.2321</v>
      </c>
      <c r="BI518">
        <v>0.1431</v>
      </c>
      <c r="BJ518">
        <v>2.9499999999999998E-2</v>
      </c>
      <c r="BK518">
        <v>2.2200000000000001E-2</v>
      </c>
    </row>
    <row r="519" spans="1:63" x14ac:dyDescent="0.25">
      <c r="A519" t="s">
        <v>520</v>
      </c>
      <c r="B519">
        <v>44883</v>
      </c>
      <c r="C519">
        <v>26.95</v>
      </c>
      <c r="D519">
        <v>129.18</v>
      </c>
      <c r="E519" s="1">
        <v>3481.57</v>
      </c>
      <c r="F519" s="1">
        <v>3293.86</v>
      </c>
      <c r="G519">
        <v>2.3099999999999999E-2</v>
      </c>
      <c r="H519">
        <v>1E-3</v>
      </c>
      <c r="I519">
        <v>4.9200000000000001E-2</v>
      </c>
      <c r="J519">
        <v>1.1000000000000001E-3</v>
      </c>
      <c r="K519">
        <v>5.4199999999999998E-2</v>
      </c>
      <c r="L519">
        <v>0.82189999999999996</v>
      </c>
      <c r="M519">
        <v>4.9599999999999998E-2</v>
      </c>
      <c r="N519">
        <v>0.24660000000000001</v>
      </c>
      <c r="O519">
        <v>2.3199999999999998E-2</v>
      </c>
      <c r="P519">
        <v>0.1371</v>
      </c>
      <c r="Q519" s="1">
        <v>71490.850000000006</v>
      </c>
      <c r="R519">
        <v>0.1389</v>
      </c>
      <c r="S519">
        <v>0.18609999999999999</v>
      </c>
      <c r="T519">
        <v>0.67500000000000004</v>
      </c>
      <c r="U519">
        <v>22.38</v>
      </c>
      <c r="V519" s="1">
        <v>93612.15</v>
      </c>
      <c r="W519">
        <v>152.04</v>
      </c>
      <c r="X519" s="1">
        <v>213944.69</v>
      </c>
      <c r="Y519">
        <v>0.74139999999999995</v>
      </c>
      <c r="Z519">
        <v>0.21010000000000001</v>
      </c>
      <c r="AA519">
        <v>4.8500000000000001E-2</v>
      </c>
      <c r="AB519">
        <v>0.2586</v>
      </c>
      <c r="AC519">
        <v>213.94</v>
      </c>
      <c r="AD519" s="1">
        <v>8516.51</v>
      </c>
      <c r="AE519">
        <v>862.8</v>
      </c>
      <c r="AF519" s="1">
        <v>195195.38</v>
      </c>
      <c r="AG519" t="s">
        <v>3</v>
      </c>
      <c r="AH519" s="1">
        <v>41109</v>
      </c>
      <c r="AI519" s="1">
        <v>70017.94</v>
      </c>
      <c r="AJ519">
        <v>64.42</v>
      </c>
      <c r="AK519">
        <v>38.090000000000003</v>
      </c>
      <c r="AL519">
        <v>42.8</v>
      </c>
      <c r="AM519">
        <v>4.74</v>
      </c>
      <c r="AN519" s="1">
        <v>2644.78</v>
      </c>
      <c r="AO519">
        <v>0.89439999999999997</v>
      </c>
      <c r="AP519" s="1">
        <v>1564.29</v>
      </c>
      <c r="AQ519" s="1">
        <v>2056.09</v>
      </c>
      <c r="AR519" s="1">
        <v>7601.37</v>
      </c>
      <c r="AS519">
        <v>866.05</v>
      </c>
      <c r="AT519">
        <v>347.01</v>
      </c>
      <c r="AU519" s="1">
        <v>12434.8</v>
      </c>
      <c r="AV519" s="1">
        <v>4209.04</v>
      </c>
      <c r="AW519">
        <v>0.30170000000000002</v>
      </c>
      <c r="AX519" s="1">
        <v>7827.09</v>
      </c>
      <c r="AY519">
        <v>0.56110000000000004</v>
      </c>
      <c r="AZ519">
        <v>823.66</v>
      </c>
      <c r="BA519">
        <v>5.8999999999999997E-2</v>
      </c>
      <c r="BB519" s="1">
        <v>1089.8699999999999</v>
      </c>
      <c r="BC519">
        <v>7.8100000000000003E-2</v>
      </c>
      <c r="BD519" s="1">
        <v>13949.65</v>
      </c>
      <c r="BE519" s="1">
        <v>2555.13</v>
      </c>
      <c r="BF519">
        <v>0.42309999999999998</v>
      </c>
      <c r="BG519">
        <v>0.58489999999999998</v>
      </c>
      <c r="BH519">
        <v>0.2344</v>
      </c>
      <c r="BI519">
        <v>0.13300000000000001</v>
      </c>
      <c r="BJ519">
        <v>2.98E-2</v>
      </c>
      <c r="BK519">
        <v>1.7899999999999999E-2</v>
      </c>
    </row>
    <row r="520" spans="1:63" x14ac:dyDescent="0.25">
      <c r="A520" t="s">
        <v>521</v>
      </c>
      <c r="B520">
        <v>49098</v>
      </c>
      <c r="C520">
        <v>88.62</v>
      </c>
      <c r="D520">
        <v>32.42</v>
      </c>
      <c r="E520" s="1">
        <v>2873.34</v>
      </c>
      <c r="F520" s="1">
        <v>2743.87</v>
      </c>
      <c r="G520">
        <v>1.2800000000000001E-2</v>
      </c>
      <c r="H520">
        <v>5.9999999999999995E-4</v>
      </c>
      <c r="I520">
        <v>1.46E-2</v>
      </c>
      <c r="J520">
        <v>1.1999999999999999E-3</v>
      </c>
      <c r="K520">
        <v>3.5299999999999998E-2</v>
      </c>
      <c r="L520">
        <v>0.89700000000000002</v>
      </c>
      <c r="M520">
        <v>3.85E-2</v>
      </c>
      <c r="N520">
        <v>0.2828</v>
      </c>
      <c r="O520">
        <v>8.9999999999999993E-3</v>
      </c>
      <c r="P520">
        <v>0.14280000000000001</v>
      </c>
      <c r="Q520" s="1">
        <v>66599.570000000007</v>
      </c>
      <c r="R520">
        <v>0.18149999999999999</v>
      </c>
      <c r="S520">
        <v>0.20910000000000001</v>
      </c>
      <c r="T520">
        <v>0.60950000000000004</v>
      </c>
      <c r="U520">
        <v>17.43</v>
      </c>
      <c r="V520" s="1">
        <v>88919.09</v>
      </c>
      <c r="W520">
        <v>159.19999999999999</v>
      </c>
      <c r="X520" s="1">
        <v>204004.26</v>
      </c>
      <c r="Y520">
        <v>0.75529999999999997</v>
      </c>
      <c r="Z520">
        <v>0.13200000000000001</v>
      </c>
      <c r="AA520">
        <v>0.11269999999999999</v>
      </c>
      <c r="AB520">
        <v>0.2447</v>
      </c>
      <c r="AC520">
        <v>204</v>
      </c>
      <c r="AD520" s="1">
        <v>6172.08</v>
      </c>
      <c r="AE520">
        <v>604.94000000000005</v>
      </c>
      <c r="AF520" s="1">
        <v>187577.23</v>
      </c>
      <c r="AG520" t="s">
        <v>3</v>
      </c>
      <c r="AH520" s="1">
        <v>41202</v>
      </c>
      <c r="AI520" s="1">
        <v>68750.16</v>
      </c>
      <c r="AJ520">
        <v>46.06</v>
      </c>
      <c r="AK520">
        <v>27.21</v>
      </c>
      <c r="AL520">
        <v>30.85</v>
      </c>
      <c r="AM520">
        <v>4.05</v>
      </c>
      <c r="AN520" s="1">
        <v>1628.35</v>
      </c>
      <c r="AO520">
        <v>0.92510000000000003</v>
      </c>
      <c r="AP520" s="1">
        <v>1364.94</v>
      </c>
      <c r="AQ520" s="1">
        <v>2032.17</v>
      </c>
      <c r="AR520" s="1">
        <v>6908.87</v>
      </c>
      <c r="AS520">
        <v>766.41</v>
      </c>
      <c r="AT520">
        <v>343.87</v>
      </c>
      <c r="AU520" s="1">
        <v>11416.26</v>
      </c>
      <c r="AV520" s="1">
        <v>5059.71</v>
      </c>
      <c r="AW520">
        <v>0.38540000000000002</v>
      </c>
      <c r="AX520" s="1">
        <v>6094.69</v>
      </c>
      <c r="AY520">
        <v>0.46429999999999999</v>
      </c>
      <c r="AZ520">
        <v>991.62</v>
      </c>
      <c r="BA520">
        <v>7.5499999999999998E-2</v>
      </c>
      <c r="BB520">
        <v>980.98</v>
      </c>
      <c r="BC520">
        <v>7.4700000000000003E-2</v>
      </c>
      <c r="BD520" s="1">
        <v>13126.99</v>
      </c>
      <c r="BE520" s="1">
        <v>3818.23</v>
      </c>
      <c r="BF520">
        <v>0.77370000000000005</v>
      </c>
      <c r="BG520">
        <v>0.5887</v>
      </c>
      <c r="BH520">
        <v>0.23880000000000001</v>
      </c>
      <c r="BI520">
        <v>0.127</v>
      </c>
      <c r="BJ520">
        <v>3.1099999999999999E-2</v>
      </c>
      <c r="BK520">
        <v>1.44E-2</v>
      </c>
    </row>
    <row r="521" spans="1:63" x14ac:dyDescent="0.25">
      <c r="A521" t="s">
        <v>522</v>
      </c>
      <c r="B521">
        <v>46243</v>
      </c>
      <c r="C521">
        <v>47.05</v>
      </c>
      <c r="D521">
        <v>54.03</v>
      </c>
      <c r="E521" s="1">
        <v>2541.9899999999998</v>
      </c>
      <c r="F521" s="1">
        <v>2356.09</v>
      </c>
      <c r="G521">
        <v>7.9000000000000008E-3</v>
      </c>
      <c r="H521">
        <v>6.9999999999999999E-4</v>
      </c>
      <c r="I521">
        <v>3.7199999999999997E-2</v>
      </c>
      <c r="J521">
        <v>8.9999999999999998E-4</v>
      </c>
      <c r="K521">
        <v>7.7200000000000005E-2</v>
      </c>
      <c r="L521">
        <v>0.81220000000000003</v>
      </c>
      <c r="M521">
        <v>6.3799999999999996E-2</v>
      </c>
      <c r="N521">
        <v>0.47520000000000001</v>
      </c>
      <c r="O521">
        <v>2.0500000000000001E-2</v>
      </c>
      <c r="P521">
        <v>0.156</v>
      </c>
      <c r="Q521" s="1">
        <v>64768.39</v>
      </c>
      <c r="R521">
        <v>0.16839999999999999</v>
      </c>
      <c r="S521">
        <v>0.189</v>
      </c>
      <c r="T521">
        <v>0.64259999999999995</v>
      </c>
      <c r="U521">
        <v>16.95</v>
      </c>
      <c r="V521" s="1">
        <v>84451.1</v>
      </c>
      <c r="W521">
        <v>145.46</v>
      </c>
      <c r="X521" s="1">
        <v>154746.07</v>
      </c>
      <c r="Y521">
        <v>0.72099999999999997</v>
      </c>
      <c r="Z521">
        <v>0.21179999999999999</v>
      </c>
      <c r="AA521">
        <v>6.7199999999999996E-2</v>
      </c>
      <c r="AB521">
        <v>0.27900000000000003</v>
      </c>
      <c r="AC521">
        <v>154.75</v>
      </c>
      <c r="AD521" s="1">
        <v>4892.07</v>
      </c>
      <c r="AE521">
        <v>525.84</v>
      </c>
      <c r="AF521" s="1">
        <v>145140.85</v>
      </c>
      <c r="AG521" t="s">
        <v>3</v>
      </c>
      <c r="AH521" s="1">
        <v>33571</v>
      </c>
      <c r="AI521" s="1">
        <v>53334</v>
      </c>
      <c r="AJ521">
        <v>47.92</v>
      </c>
      <c r="AK521">
        <v>28.54</v>
      </c>
      <c r="AL521">
        <v>35.25</v>
      </c>
      <c r="AM521">
        <v>4.4400000000000004</v>
      </c>
      <c r="AN521" s="1">
        <v>1298.32</v>
      </c>
      <c r="AO521">
        <v>0.96160000000000001</v>
      </c>
      <c r="AP521" s="1">
        <v>1540.26</v>
      </c>
      <c r="AQ521" s="1">
        <v>2083.81</v>
      </c>
      <c r="AR521" s="1">
        <v>7471.8</v>
      </c>
      <c r="AS521">
        <v>740.17</v>
      </c>
      <c r="AT521">
        <v>337.93</v>
      </c>
      <c r="AU521" s="1">
        <v>12173.98</v>
      </c>
      <c r="AV521" s="1">
        <v>6733</v>
      </c>
      <c r="AW521">
        <v>0.48</v>
      </c>
      <c r="AX521" s="1">
        <v>4862.83</v>
      </c>
      <c r="AY521">
        <v>0.34670000000000001</v>
      </c>
      <c r="AZ521" s="1">
        <v>1083.49</v>
      </c>
      <c r="BA521">
        <v>7.7200000000000005E-2</v>
      </c>
      <c r="BB521" s="1">
        <v>1347.09</v>
      </c>
      <c r="BC521">
        <v>9.6000000000000002E-2</v>
      </c>
      <c r="BD521" s="1">
        <v>14026.41</v>
      </c>
      <c r="BE521" s="1">
        <v>4974.6400000000003</v>
      </c>
      <c r="BF521">
        <v>1.4454</v>
      </c>
      <c r="BG521">
        <v>0.56179999999999997</v>
      </c>
      <c r="BH521">
        <v>0.24399999999999999</v>
      </c>
      <c r="BI521">
        <v>0.15340000000000001</v>
      </c>
      <c r="BJ521">
        <v>2.64E-2</v>
      </c>
      <c r="BK521">
        <v>1.4500000000000001E-2</v>
      </c>
    </row>
    <row r="522" spans="1:63" x14ac:dyDescent="0.25">
      <c r="A522" t="s">
        <v>523</v>
      </c>
      <c r="B522">
        <v>47399</v>
      </c>
      <c r="C522">
        <v>32.81</v>
      </c>
      <c r="D522">
        <v>85.15</v>
      </c>
      <c r="E522" s="1">
        <v>2793.79</v>
      </c>
      <c r="F522" s="1">
        <v>2671.12</v>
      </c>
      <c r="G522">
        <v>1.8499999999999999E-2</v>
      </c>
      <c r="H522">
        <v>6.9999999999999999E-4</v>
      </c>
      <c r="I522">
        <v>2.3800000000000002E-2</v>
      </c>
      <c r="J522">
        <v>1.2999999999999999E-3</v>
      </c>
      <c r="K522">
        <v>3.8399999999999997E-2</v>
      </c>
      <c r="L522">
        <v>0.87880000000000003</v>
      </c>
      <c r="M522">
        <v>3.8399999999999997E-2</v>
      </c>
      <c r="N522">
        <v>0.22209999999999999</v>
      </c>
      <c r="O522">
        <v>1.41E-2</v>
      </c>
      <c r="P522">
        <v>0.13739999999999999</v>
      </c>
      <c r="Q522" s="1">
        <v>65722.16</v>
      </c>
      <c r="R522">
        <v>0.16550000000000001</v>
      </c>
      <c r="S522">
        <v>0.2102</v>
      </c>
      <c r="T522">
        <v>0.62429999999999997</v>
      </c>
      <c r="U522">
        <v>18</v>
      </c>
      <c r="V522" s="1">
        <v>87164.18</v>
      </c>
      <c r="W522">
        <v>151.97</v>
      </c>
      <c r="X522" s="1">
        <v>199773.88</v>
      </c>
      <c r="Y522">
        <v>0.78410000000000002</v>
      </c>
      <c r="Z522">
        <v>0.1492</v>
      </c>
      <c r="AA522">
        <v>6.6699999999999995E-2</v>
      </c>
      <c r="AB522">
        <v>0.21590000000000001</v>
      </c>
      <c r="AC522">
        <v>199.77</v>
      </c>
      <c r="AD522" s="1">
        <v>6920.9</v>
      </c>
      <c r="AE522">
        <v>756.71</v>
      </c>
      <c r="AF522" s="1">
        <v>177834.12</v>
      </c>
      <c r="AG522" t="s">
        <v>3</v>
      </c>
      <c r="AH522" s="1">
        <v>42207</v>
      </c>
      <c r="AI522" s="1">
        <v>73193.539999999994</v>
      </c>
      <c r="AJ522">
        <v>54.34</v>
      </c>
      <c r="AK522">
        <v>32.909999999999997</v>
      </c>
      <c r="AL522">
        <v>36.58</v>
      </c>
      <c r="AM522">
        <v>4.88</v>
      </c>
      <c r="AN522" s="1">
        <v>1490.96</v>
      </c>
      <c r="AO522">
        <v>0.80869999999999997</v>
      </c>
      <c r="AP522" s="1">
        <v>1438.42</v>
      </c>
      <c r="AQ522" s="1">
        <v>1931.82</v>
      </c>
      <c r="AR522" s="1">
        <v>6750.68</v>
      </c>
      <c r="AS522">
        <v>689.38</v>
      </c>
      <c r="AT522">
        <v>320.14999999999998</v>
      </c>
      <c r="AU522" s="1">
        <v>11130.44</v>
      </c>
      <c r="AV522" s="1">
        <v>4541.8100000000004</v>
      </c>
      <c r="AW522">
        <v>0.35549999999999998</v>
      </c>
      <c r="AX522" s="1">
        <v>6340.78</v>
      </c>
      <c r="AY522">
        <v>0.49630000000000002</v>
      </c>
      <c r="AZ522">
        <v>932.36</v>
      </c>
      <c r="BA522">
        <v>7.2999999999999995E-2</v>
      </c>
      <c r="BB522">
        <v>961.74</v>
      </c>
      <c r="BC522">
        <v>7.5300000000000006E-2</v>
      </c>
      <c r="BD522" s="1">
        <v>12776.68</v>
      </c>
      <c r="BE522" s="1">
        <v>3133.84</v>
      </c>
      <c r="BF522">
        <v>0.54859999999999998</v>
      </c>
      <c r="BG522">
        <v>0.57489999999999997</v>
      </c>
      <c r="BH522">
        <v>0.2278</v>
      </c>
      <c r="BI522">
        <v>0.14940000000000001</v>
      </c>
      <c r="BJ522">
        <v>3.0599999999999999E-2</v>
      </c>
      <c r="BK522">
        <v>1.7299999999999999E-2</v>
      </c>
    </row>
    <row r="523" spans="1:63" x14ac:dyDescent="0.25">
      <c r="A523" t="s">
        <v>524</v>
      </c>
      <c r="B523">
        <v>44891</v>
      </c>
      <c r="C523">
        <v>47</v>
      </c>
      <c r="D523">
        <v>54.03</v>
      </c>
      <c r="E523" s="1">
        <v>2539.35</v>
      </c>
      <c r="F523" s="1">
        <v>2384.08</v>
      </c>
      <c r="G523">
        <v>7.7000000000000002E-3</v>
      </c>
      <c r="H523">
        <v>8.0000000000000004E-4</v>
      </c>
      <c r="I523">
        <v>1.9800000000000002E-2</v>
      </c>
      <c r="J523">
        <v>8.0000000000000004E-4</v>
      </c>
      <c r="K523">
        <v>4.8500000000000001E-2</v>
      </c>
      <c r="L523">
        <v>0.86939999999999995</v>
      </c>
      <c r="M523">
        <v>5.3100000000000001E-2</v>
      </c>
      <c r="N523">
        <v>0.42380000000000001</v>
      </c>
      <c r="O523">
        <v>1.47E-2</v>
      </c>
      <c r="P523">
        <v>0.15939999999999999</v>
      </c>
      <c r="Q523" s="1">
        <v>63685.67</v>
      </c>
      <c r="R523">
        <v>0.156</v>
      </c>
      <c r="S523">
        <v>0.19350000000000001</v>
      </c>
      <c r="T523">
        <v>0.65049999999999997</v>
      </c>
      <c r="U523">
        <v>17.239999999999998</v>
      </c>
      <c r="V523" s="1">
        <v>85907.71</v>
      </c>
      <c r="W523">
        <v>142.28</v>
      </c>
      <c r="X523" s="1">
        <v>169427.91</v>
      </c>
      <c r="Y523">
        <v>0.7077</v>
      </c>
      <c r="Z523">
        <v>0.21929999999999999</v>
      </c>
      <c r="AA523">
        <v>7.2900000000000006E-2</v>
      </c>
      <c r="AB523">
        <v>0.2923</v>
      </c>
      <c r="AC523">
        <v>169.43</v>
      </c>
      <c r="AD523" s="1">
        <v>5917.97</v>
      </c>
      <c r="AE523">
        <v>565.23</v>
      </c>
      <c r="AF523" s="1">
        <v>148527.94</v>
      </c>
      <c r="AG523" t="s">
        <v>3</v>
      </c>
      <c r="AH523" s="1">
        <v>33031</v>
      </c>
      <c r="AI523" s="1">
        <v>55833.72</v>
      </c>
      <c r="AJ523">
        <v>53.81</v>
      </c>
      <c r="AK523">
        <v>30.56</v>
      </c>
      <c r="AL523">
        <v>38.58</v>
      </c>
      <c r="AM523">
        <v>3.93</v>
      </c>
      <c r="AN523" s="1">
        <v>1433.36</v>
      </c>
      <c r="AO523">
        <v>1.0373000000000001</v>
      </c>
      <c r="AP523" s="1">
        <v>1615.35</v>
      </c>
      <c r="AQ523" s="1">
        <v>1871.23</v>
      </c>
      <c r="AR523" s="1">
        <v>7152.47</v>
      </c>
      <c r="AS523">
        <v>714.5</v>
      </c>
      <c r="AT523">
        <v>382.81</v>
      </c>
      <c r="AU523" s="1">
        <v>11736.36</v>
      </c>
      <c r="AV523" s="1">
        <v>5823.96</v>
      </c>
      <c r="AW523">
        <v>0.41570000000000001</v>
      </c>
      <c r="AX523" s="1">
        <v>5751.61</v>
      </c>
      <c r="AY523">
        <v>0.41049999999999998</v>
      </c>
      <c r="AZ523" s="1">
        <v>1078.52</v>
      </c>
      <c r="BA523">
        <v>7.6999999999999999E-2</v>
      </c>
      <c r="BB523" s="1">
        <v>1357.5</v>
      </c>
      <c r="BC523">
        <v>9.69E-2</v>
      </c>
      <c r="BD523" s="1">
        <v>14011.59</v>
      </c>
      <c r="BE523" s="1">
        <v>4191.21</v>
      </c>
      <c r="BF523">
        <v>1.0708</v>
      </c>
      <c r="BG523">
        <v>0.56559999999999999</v>
      </c>
      <c r="BH523">
        <v>0.2374</v>
      </c>
      <c r="BI523">
        <v>0.15029999999999999</v>
      </c>
      <c r="BJ523">
        <v>2.75E-2</v>
      </c>
      <c r="BK523">
        <v>1.9199999999999998E-2</v>
      </c>
    </row>
    <row r="524" spans="1:63" x14ac:dyDescent="0.25">
      <c r="A524" t="s">
        <v>525</v>
      </c>
      <c r="B524">
        <v>45617</v>
      </c>
      <c r="C524">
        <v>36.86</v>
      </c>
      <c r="D524">
        <v>68.92</v>
      </c>
      <c r="E524" s="1">
        <v>2540.11</v>
      </c>
      <c r="F524" s="1">
        <v>2430.0500000000002</v>
      </c>
      <c r="G524">
        <v>1.4E-2</v>
      </c>
      <c r="H524">
        <v>8.0000000000000004E-4</v>
      </c>
      <c r="I524">
        <v>1.8599999999999998E-2</v>
      </c>
      <c r="J524">
        <v>1.1999999999999999E-3</v>
      </c>
      <c r="K524">
        <v>3.2500000000000001E-2</v>
      </c>
      <c r="L524">
        <v>0.89890000000000003</v>
      </c>
      <c r="M524">
        <v>3.39E-2</v>
      </c>
      <c r="N524">
        <v>0.1988</v>
      </c>
      <c r="O524">
        <v>9.9000000000000008E-3</v>
      </c>
      <c r="P524">
        <v>0.12859999999999999</v>
      </c>
      <c r="Q524" s="1">
        <v>67667.91</v>
      </c>
      <c r="R524">
        <v>0.1449</v>
      </c>
      <c r="S524">
        <v>0.189</v>
      </c>
      <c r="T524">
        <v>0.66610000000000003</v>
      </c>
      <c r="U524">
        <v>16.100000000000001</v>
      </c>
      <c r="V524" s="1">
        <v>88603.99</v>
      </c>
      <c r="W524">
        <v>154.97999999999999</v>
      </c>
      <c r="X524" s="1">
        <v>220188.42</v>
      </c>
      <c r="Y524">
        <v>0.80359999999999998</v>
      </c>
      <c r="Z524">
        <v>0.13769999999999999</v>
      </c>
      <c r="AA524">
        <v>5.8700000000000002E-2</v>
      </c>
      <c r="AB524">
        <v>0.19639999999999999</v>
      </c>
      <c r="AC524">
        <v>220.19</v>
      </c>
      <c r="AD524" s="1">
        <v>7732.11</v>
      </c>
      <c r="AE524">
        <v>816.05</v>
      </c>
      <c r="AF524" s="1">
        <v>197338.54</v>
      </c>
      <c r="AG524" t="s">
        <v>3</v>
      </c>
      <c r="AH524" s="1">
        <v>42207</v>
      </c>
      <c r="AI524" s="1">
        <v>77931.86</v>
      </c>
      <c r="AJ524">
        <v>58.7</v>
      </c>
      <c r="AK524">
        <v>33.22</v>
      </c>
      <c r="AL524">
        <v>37.14</v>
      </c>
      <c r="AM524">
        <v>4.87</v>
      </c>
      <c r="AN524" s="1">
        <v>1539.78</v>
      </c>
      <c r="AO524">
        <v>0.84370000000000001</v>
      </c>
      <c r="AP524" s="1">
        <v>1500.99</v>
      </c>
      <c r="AQ524" s="1">
        <v>2056.4899999999998</v>
      </c>
      <c r="AR524" s="1">
        <v>7031.71</v>
      </c>
      <c r="AS524">
        <v>740.01</v>
      </c>
      <c r="AT524">
        <v>320.75</v>
      </c>
      <c r="AU524" s="1">
        <v>11649.95</v>
      </c>
      <c r="AV524" s="1">
        <v>4454.28</v>
      </c>
      <c r="AW524">
        <v>0.33239999999999997</v>
      </c>
      <c r="AX524" s="1">
        <v>6997.63</v>
      </c>
      <c r="AY524">
        <v>0.52229999999999999</v>
      </c>
      <c r="AZ524">
        <v>980.31</v>
      </c>
      <c r="BA524">
        <v>7.3200000000000001E-2</v>
      </c>
      <c r="BB524">
        <v>966.69</v>
      </c>
      <c r="BC524">
        <v>7.2099999999999997E-2</v>
      </c>
      <c r="BD524" s="1">
        <v>13398.91</v>
      </c>
      <c r="BE524" s="1">
        <v>2937.17</v>
      </c>
      <c r="BF524">
        <v>0.45279999999999998</v>
      </c>
      <c r="BG524">
        <v>0.57920000000000005</v>
      </c>
      <c r="BH524">
        <v>0.23200000000000001</v>
      </c>
      <c r="BI524">
        <v>0.14080000000000001</v>
      </c>
      <c r="BJ524">
        <v>0.03</v>
      </c>
      <c r="BK524">
        <v>1.7899999999999999E-2</v>
      </c>
    </row>
    <row r="525" spans="1:63" x14ac:dyDescent="0.25">
      <c r="A525" t="s">
        <v>526</v>
      </c>
      <c r="B525">
        <v>44909</v>
      </c>
      <c r="C525">
        <v>42.19</v>
      </c>
      <c r="D525">
        <v>411.99</v>
      </c>
      <c r="E525" s="1">
        <v>17382.02</v>
      </c>
      <c r="F525" s="1">
        <v>12796.94</v>
      </c>
      <c r="G525">
        <v>0.1205</v>
      </c>
      <c r="H525">
        <v>1.2999999999999999E-3</v>
      </c>
      <c r="I525">
        <v>0.26840000000000003</v>
      </c>
      <c r="J525">
        <v>1.8E-3</v>
      </c>
      <c r="K525">
        <v>0.15140000000000001</v>
      </c>
      <c r="L525">
        <v>0.35639999999999999</v>
      </c>
      <c r="M525">
        <v>0.1003</v>
      </c>
      <c r="N525">
        <v>0.87690000000000001</v>
      </c>
      <c r="O525">
        <v>8.8099999999999998E-2</v>
      </c>
      <c r="P525">
        <v>0.19359999999999999</v>
      </c>
      <c r="Q525" s="1">
        <v>70001.350000000006</v>
      </c>
      <c r="R525">
        <v>0.2505</v>
      </c>
      <c r="S525">
        <v>0.20730000000000001</v>
      </c>
      <c r="T525">
        <v>0.5423</v>
      </c>
      <c r="U525">
        <v>123.95</v>
      </c>
      <c r="V525" s="1">
        <v>90862.41</v>
      </c>
      <c r="W525">
        <v>139.4</v>
      </c>
      <c r="X525" s="1">
        <v>123129.42</v>
      </c>
      <c r="Y525">
        <v>0.60360000000000003</v>
      </c>
      <c r="Z525">
        <v>0.33310000000000001</v>
      </c>
      <c r="AA525">
        <v>6.3399999999999998E-2</v>
      </c>
      <c r="AB525">
        <v>0.39639999999999997</v>
      </c>
      <c r="AC525">
        <v>123.13</v>
      </c>
      <c r="AD525" s="1">
        <v>5492.86</v>
      </c>
      <c r="AE525">
        <v>472.07</v>
      </c>
      <c r="AF525" s="1">
        <v>87031.97</v>
      </c>
      <c r="AG525" t="s">
        <v>3</v>
      </c>
      <c r="AH525" s="1">
        <v>29241</v>
      </c>
      <c r="AI525" s="1">
        <v>48810.65</v>
      </c>
      <c r="AJ525">
        <v>65.13</v>
      </c>
      <c r="AK525">
        <v>41.33</v>
      </c>
      <c r="AL525">
        <v>49.2</v>
      </c>
      <c r="AM525">
        <v>4.37</v>
      </c>
      <c r="AN525">
        <v>781.2</v>
      </c>
      <c r="AO525">
        <v>1.0761000000000001</v>
      </c>
      <c r="AP525" s="1">
        <v>2163.41</v>
      </c>
      <c r="AQ525" s="1">
        <v>2447.1999999999998</v>
      </c>
      <c r="AR525" s="1">
        <v>8710.11</v>
      </c>
      <c r="AS525" s="1">
        <v>1113.67</v>
      </c>
      <c r="AT525">
        <v>637.85</v>
      </c>
      <c r="AU525" s="1">
        <v>15072.24</v>
      </c>
      <c r="AV525" s="1">
        <v>10301.43</v>
      </c>
      <c r="AW525">
        <v>0.49859999999999999</v>
      </c>
      <c r="AX525" s="1">
        <v>7037.97</v>
      </c>
      <c r="AY525">
        <v>0.34060000000000001</v>
      </c>
      <c r="AZ525">
        <v>870.43</v>
      </c>
      <c r="BA525">
        <v>4.2099999999999999E-2</v>
      </c>
      <c r="BB525" s="1">
        <v>2451.7800000000002</v>
      </c>
      <c r="BC525">
        <v>0.1187</v>
      </c>
      <c r="BD525" s="1">
        <v>20661.61</v>
      </c>
      <c r="BE525" s="1">
        <v>4805</v>
      </c>
      <c r="BF525">
        <v>1.5919000000000001</v>
      </c>
      <c r="BG525">
        <v>0.58440000000000003</v>
      </c>
      <c r="BH525">
        <v>0.22589999999999999</v>
      </c>
      <c r="BI525">
        <v>0.14460000000000001</v>
      </c>
      <c r="BJ525">
        <v>3.2300000000000002E-2</v>
      </c>
      <c r="BK525">
        <v>1.2800000000000001E-2</v>
      </c>
    </row>
    <row r="526" spans="1:63" x14ac:dyDescent="0.25">
      <c r="A526" t="s">
        <v>527</v>
      </c>
      <c r="B526">
        <v>44917</v>
      </c>
      <c r="C526">
        <v>13.43</v>
      </c>
      <c r="D526">
        <v>96.25</v>
      </c>
      <c r="E526" s="1">
        <v>1292.53</v>
      </c>
      <c r="F526" s="1">
        <v>1256.43</v>
      </c>
      <c r="G526">
        <v>8.0000000000000002E-3</v>
      </c>
      <c r="H526">
        <v>5.0000000000000001E-4</v>
      </c>
      <c r="I526">
        <v>2.2599999999999999E-2</v>
      </c>
      <c r="J526">
        <v>8.9999999999999998E-4</v>
      </c>
      <c r="K526">
        <v>3.3700000000000001E-2</v>
      </c>
      <c r="L526">
        <v>0.88190000000000002</v>
      </c>
      <c r="M526">
        <v>5.2400000000000002E-2</v>
      </c>
      <c r="N526">
        <v>0.4894</v>
      </c>
      <c r="O526">
        <v>5.7999999999999996E-3</v>
      </c>
      <c r="P526">
        <v>0.15890000000000001</v>
      </c>
      <c r="Q526" s="1">
        <v>58501.67</v>
      </c>
      <c r="R526">
        <v>0.2094</v>
      </c>
      <c r="S526">
        <v>0.1996</v>
      </c>
      <c r="T526">
        <v>0.59099999999999997</v>
      </c>
      <c r="U526">
        <v>10.76</v>
      </c>
      <c r="V526" s="1">
        <v>76063.22</v>
      </c>
      <c r="W526">
        <v>116.11</v>
      </c>
      <c r="X526" s="1">
        <v>145617.84</v>
      </c>
      <c r="Y526">
        <v>0.69740000000000002</v>
      </c>
      <c r="Z526">
        <v>0.2079</v>
      </c>
      <c r="AA526">
        <v>9.4700000000000006E-2</v>
      </c>
      <c r="AB526">
        <v>0.30259999999999998</v>
      </c>
      <c r="AC526">
        <v>145.62</v>
      </c>
      <c r="AD526" s="1">
        <v>4843.07</v>
      </c>
      <c r="AE526">
        <v>554.80999999999995</v>
      </c>
      <c r="AF526" s="1">
        <v>115512.71</v>
      </c>
      <c r="AG526" t="s">
        <v>3</v>
      </c>
      <c r="AH526" s="1">
        <v>31655</v>
      </c>
      <c r="AI526" s="1">
        <v>48948.87</v>
      </c>
      <c r="AJ526">
        <v>52.17</v>
      </c>
      <c r="AK526">
        <v>30.68</v>
      </c>
      <c r="AL526">
        <v>38.29</v>
      </c>
      <c r="AM526">
        <v>4.6900000000000004</v>
      </c>
      <c r="AN526">
        <v>427.58</v>
      </c>
      <c r="AO526">
        <v>0.89959999999999996</v>
      </c>
      <c r="AP526" s="1">
        <v>1801.14</v>
      </c>
      <c r="AQ526" s="1">
        <v>2003.53</v>
      </c>
      <c r="AR526" s="1">
        <v>7232.67</v>
      </c>
      <c r="AS526">
        <v>708.68</v>
      </c>
      <c r="AT526">
        <v>345.2</v>
      </c>
      <c r="AU526" s="1">
        <v>12091.22</v>
      </c>
      <c r="AV526" s="1">
        <v>7289.12</v>
      </c>
      <c r="AW526">
        <v>0.47970000000000002</v>
      </c>
      <c r="AX526" s="1">
        <v>4249.76</v>
      </c>
      <c r="AY526">
        <v>0.2797</v>
      </c>
      <c r="AZ526" s="1">
        <v>2140.4899999999998</v>
      </c>
      <c r="BA526">
        <v>0.1409</v>
      </c>
      <c r="BB526" s="1">
        <v>1514.97</v>
      </c>
      <c r="BC526">
        <v>9.9699999999999997E-2</v>
      </c>
      <c r="BD526" s="1">
        <v>15194.34</v>
      </c>
      <c r="BE526" s="1">
        <v>6037.18</v>
      </c>
      <c r="BF526">
        <v>1.8995</v>
      </c>
      <c r="BG526">
        <v>0.54090000000000005</v>
      </c>
      <c r="BH526">
        <v>0.2384</v>
      </c>
      <c r="BI526">
        <v>0.1671</v>
      </c>
      <c r="BJ526">
        <v>3.44E-2</v>
      </c>
      <c r="BK526">
        <v>1.9300000000000001E-2</v>
      </c>
    </row>
    <row r="527" spans="1:63" x14ac:dyDescent="0.25">
      <c r="A527" t="s">
        <v>528</v>
      </c>
      <c r="B527">
        <v>91397</v>
      </c>
      <c r="C527">
        <v>71.62</v>
      </c>
      <c r="D527">
        <v>11.44</v>
      </c>
      <c r="E527">
        <v>819.3</v>
      </c>
      <c r="F527">
        <v>783.8</v>
      </c>
      <c r="G527">
        <v>1.9E-3</v>
      </c>
      <c r="H527">
        <v>1.5E-3</v>
      </c>
      <c r="I527">
        <v>6.1999999999999998E-3</v>
      </c>
      <c r="J527">
        <v>1E-3</v>
      </c>
      <c r="K527">
        <v>1.66E-2</v>
      </c>
      <c r="L527">
        <v>0.94820000000000004</v>
      </c>
      <c r="M527">
        <v>2.4400000000000002E-2</v>
      </c>
      <c r="N527">
        <v>0.33139999999999997</v>
      </c>
      <c r="O527">
        <v>2.2000000000000001E-3</v>
      </c>
      <c r="P527">
        <v>0.15659999999999999</v>
      </c>
      <c r="Q527" s="1">
        <v>56961.64</v>
      </c>
      <c r="R527">
        <v>0.25</v>
      </c>
      <c r="S527">
        <v>0.18909999999999999</v>
      </c>
      <c r="T527">
        <v>0.56089999999999995</v>
      </c>
      <c r="U527">
        <v>8.57</v>
      </c>
      <c r="V527" s="1">
        <v>67996.02</v>
      </c>
      <c r="W527">
        <v>91.38</v>
      </c>
      <c r="X527" s="1">
        <v>207319.69</v>
      </c>
      <c r="Y527">
        <v>0.752</v>
      </c>
      <c r="Z527">
        <v>5.3999999999999999E-2</v>
      </c>
      <c r="AA527">
        <v>0.19409999999999999</v>
      </c>
      <c r="AB527">
        <v>0.248</v>
      </c>
      <c r="AC527">
        <v>207.32</v>
      </c>
      <c r="AD527" s="1">
        <v>6231.17</v>
      </c>
      <c r="AE527">
        <v>608.66</v>
      </c>
      <c r="AF527" s="1">
        <v>172061.6</v>
      </c>
      <c r="AG527" t="s">
        <v>3</v>
      </c>
      <c r="AH527" s="1">
        <v>37060</v>
      </c>
      <c r="AI527" s="1">
        <v>55610.07</v>
      </c>
      <c r="AJ527">
        <v>38.67</v>
      </c>
      <c r="AK527">
        <v>26.07</v>
      </c>
      <c r="AL527">
        <v>28.69</v>
      </c>
      <c r="AM527">
        <v>4.5</v>
      </c>
      <c r="AN527" s="1">
        <v>1763.67</v>
      </c>
      <c r="AO527">
        <v>1.2557</v>
      </c>
      <c r="AP527" s="1">
        <v>1904.37</v>
      </c>
      <c r="AQ527" s="1">
        <v>2567.61</v>
      </c>
      <c r="AR527" s="1">
        <v>7407.9</v>
      </c>
      <c r="AS527">
        <v>795.24</v>
      </c>
      <c r="AT527">
        <v>375.91</v>
      </c>
      <c r="AU527" s="1">
        <v>13051.03</v>
      </c>
      <c r="AV527" s="1">
        <v>7310.39</v>
      </c>
      <c r="AW527">
        <v>0.44600000000000001</v>
      </c>
      <c r="AX527" s="1">
        <v>6148.77</v>
      </c>
      <c r="AY527">
        <v>0.37509999999999999</v>
      </c>
      <c r="AZ527" s="1">
        <v>1530.56</v>
      </c>
      <c r="BA527">
        <v>9.3399999999999997E-2</v>
      </c>
      <c r="BB527" s="1">
        <v>1401.75</v>
      </c>
      <c r="BC527">
        <v>8.5500000000000007E-2</v>
      </c>
      <c r="BD527" s="1">
        <v>16391.47</v>
      </c>
      <c r="BE527" s="1">
        <v>5954.51</v>
      </c>
      <c r="BF527">
        <v>1.6232</v>
      </c>
      <c r="BG527">
        <v>0.52800000000000002</v>
      </c>
      <c r="BH527">
        <v>0.2326</v>
      </c>
      <c r="BI527">
        <v>0.17910000000000001</v>
      </c>
      <c r="BJ527">
        <v>3.4200000000000001E-2</v>
      </c>
      <c r="BK527">
        <v>2.63E-2</v>
      </c>
    </row>
    <row r="528" spans="1:63" x14ac:dyDescent="0.25">
      <c r="A528" t="s">
        <v>529</v>
      </c>
      <c r="B528">
        <v>48876</v>
      </c>
      <c r="C528">
        <v>143.71</v>
      </c>
      <c r="D528">
        <v>12.7</v>
      </c>
      <c r="E528" s="1">
        <v>1824.75</v>
      </c>
      <c r="F528" s="1">
        <v>1786.71</v>
      </c>
      <c r="G528">
        <v>3.5000000000000001E-3</v>
      </c>
      <c r="H528">
        <v>4.0000000000000002E-4</v>
      </c>
      <c r="I528">
        <v>7.4999999999999997E-3</v>
      </c>
      <c r="J528">
        <v>8.9999999999999998E-4</v>
      </c>
      <c r="K528">
        <v>2.5100000000000001E-2</v>
      </c>
      <c r="L528">
        <v>0.93120000000000003</v>
      </c>
      <c r="M528">
        <v>3.1300000000000001E-2</v>
      </c>
      <c r="N528">
        <v>0.3226</v>
      </c>
      <c r="O528">
        <v>2.8E-3</v>
      </c>
      <c r="P528">
        <v>0.14380000000000001</v>
      </c>
      <c r="Q528" s="1">
        <v>59719.18</v>
      </c>
      <c r="R528">
        <v>0.17199999999999999</v>
      </c>
      <c r="S528">
        <v>0.1915</v>
      </c>
      <c r="T528">
        <v>0.63649999999999995</v>
      </c>
      <c r="U528">
        <v>15.62</v>
      </c>
      <c r="V528" s="1">
        <v>78073.429999999993</v>
      </c>
      <c r="W528">
        <v>112.18</v>
      </c>
      <c r="X528" s="1">
        <v>213824.81</v>
      </c>
      <c r="Y528">
        <v>0.72989999999999999</v>
      </c>
      <c r="Z528">
        <v>0.10299999999999999</v>
      </c>
      <c r="AA528">
        <v>0.16719999999999999</v>
      </c>
      <c r="AB528">
        <v>0.27010000000000001</v>
      </c>
      <c r="AC528">
        <v>213.82</v>
      </c>
      <c r="AD528" s="1">
        <v>6157.97</v>
      </c>
      <c r="AE528">
        <v>555.04</v>
      </c>
      <c r="AF528" s="1">
        <v>184966.75</v>
      </c>
      <c r="AG528" t="s">
        <v>3</v>
      </c>
      <c r="AH528" s="1">
        <v>38157</v>
      </c>
      <c r="AI528" s="1">
        <v>59342.89</v>
      </c>
      <c r="AJ528">
        <v>41.49</v>
      </c>
      <c r="AK528">
        <v>24.96</v>
      </c>
      <c r="AL528">
        <v>28.24</v>
      </c>
      <c r="AM528">
        <v>4.1100000000000003</v>
      </c>
      <c r="AN528" s="1">
        <v>1568.45</v>
      </c>
      <c r="AO528">
        <v>1.0248999999999999</v>
      </c>
      <c r="AP528" s="1">
        <v>1577.18</v>
      </c>
      <c r="AQ528" s="1">
        <v>2284.89</v>
      </c>
      <c r="AR528" s="1">
        <v>7090.12</v>
      </c>
      <c r="AS528">
        <v>724.62</v>
      </c>
      <c r="AT528">
        <v>342.97</v>
      </c>
      <c r="AU528" s="1">
        <v>12019.78</v>
      </c>
      <c r="AV528" s="1">
        <v>6147.9</v>
      </c>
      <c r="AW528">
        <v>0.42599999999999999</v>
      </c>
      <c r="AX528" s="1">
        <v>5665.04</v>
      </c>
      <c r="AY528">
        <v>0.3926</v>
      </c>
      <c r="AZ528" s="1">
        <v>1403.76</v>
      </c>
      <c r="BA528">
        <v>9.7299999999999998E-2</v>
      </c>
      <c r="BB528" s="1">
        <v>1213.92</v>
      </c>
      <c r="BC528">
        <v>8.4099999999999994E-2</v>
      </c>
      <c r="BD528" s="1">
        <v>14430.62</v>
      </c>
      <c r="BE528" s="1">
        <v>5312.1</v>
      </c>
      <c r="BF528">
        <v>1.3126</v>
      </c>
      <c r="BG528">
        <v>0.57050000000000001</v>
      </c>
      <c r="BH528">
        <v>0.24779999999999999</v>
      </c>
      <c r="BI528">
        <v>0.1222</v>
      </c>
      <c r="BJ528">
        <v>3.7600000000000001E-2</v>
      </c>
      <c r="BK528">
        <v>2.1999999999999999E-2</v>
      </c>
    </row>
    <row r="529" spans="1:63" x14ac:dyDescent="0.25">
      <c r="A529" t="s">
        <v>530</v>
      </c>
      <c r="B529">
        <v>46680</v>
      </c>
      <c r="C529">
        <v>117.52</v>
      </c>
      <c r="D529">
        <v>7.02</v>
      </c>
      <c r="E529">
        <v>825.41</v>
      </c>
      <c r="F529">
        <v>847.85</v>
      </c>
      <c r="G529">
        <v>1.1000000000000001E-3</v>
      </c>
      <c r="H529">
        <v>5.0000000000000001E-4</v>
      </c>
      <c r="I529">
        <v>3.8E-3</v>
      </c>
      <c r="J529">
        <v>8.9999999999999998E-4</v>
      </c>
      <c r="K529">
        <v>1.4999999999999999E-2</v>
      </c>
      <c r="L529">
        <v>0.96209999999999996</v>
      </c>
      <c r="M529">
        <v>1.67E-2</v>
      </c>
      <c r="N529">
        <v>0.33689999999999998</v>
      </c>
      <c r="O529">
        <v>1.5E-3</v>
      </c>
      <c r="P529">
        <v>0.14949999999999999</v>
      </c>
      <c r="Q529" s="1">
        <v>57593.25</v>
      </c>
      <c r="R529">
        <v>0.1938</v>
      </c>
      <c r="S529">
        <v>0.17899999999999999</v>
      </c>
      <c r="T529">
        <v>0.62719999999999998</v>
      </c>
      <c r="U529">
        <v>7.9</v>
      </c>
      <c r="V529" s="1">
        <v>69920.100000000006</v>
      </c>
      <c r="W529">
        <v>100.15</v>
      </c>
      <c r="X529" s="1">
        <v>221886.72</v>
      </c>
      <c r="Y529">
        <v>0.64570000000000005</v>
      </c>
      <c r="Z529">
        <v>7.3800000000000004E-2</v>
      </c>
      <c r="AA529">
        <v>0.28039999999999998</v>
      </c>
      <c r="AB529">
        <v>0.3543</v>
      </c>
      <c r="AC529">
        <v>221.89</v>
      </c>
      <c r="AD529" s="1">
        <v>6593.11</v>
      </c>
      <c r="AE529">
        <v>512.1</v>
      </c>
      <c r="AF529" s="1">
        <v>184476.82</v>
      </c>
      <c r="AG529" t="s">
        <v>3</v>
      </c>
      <c r="AH529" s="1">
        <v>35014</v>
      </c>
      <c r="AI529" s="1">
        <v>55729.19</v>
      </c>
      <c r="AJ529">
        <v>37.700000000000003</v>
      </c>
      <c r="AK529">
        <v>24.35</v>
      </c>
      <c r="AL529">
        <v>27.15</v>
      </c>
      <c r="AM529">
        <v>4.54</v>
      </c>
      <c r="AN529" s="1">
        <v>1686.61</v>
      </c>
      <c r="AO529">
        <v>1.2875000000000001</v>
      </c>
      <c r="AP529" s="1">
        <v>1798.73</v>
      </c>
      <c r="AQ529" s="1">
        <v>2404.4899999999998</v>
      </c>
      <c r="AR529" s="1">
        <v>7573.3</v>
      </c>
      <c r="AS529">
        <v>744.23</v>
      </c>
      <c r="AT529">
        <v>416.21</v>
      </c>
      <c r="AU529" s="1">
        <v>12936.96</v>
      </c>
      <c r="AV529" s="1">
        <v>7095.7</v>
      </c>
      <c r="AW529">
        <v>0.43659999999999999</v>
      </c>
      <c r="AX529" s="1">
        <v>5919.85</v>
      </c>
      <c r="AY529">
        <v>0.36430000000000001</v>
      </c>
      <c r="AZ529" s="1">
        <v>1905.79</v>
      </c>
      <c r="BA529">
        <v>0.1173</v>
      </c>
      <c r="BB529" s="1">
        <v>1329.81</v>
      </c>
      <c r="BC529">
        <v>8.1799999999999998E-2</v>
      </c>
      <c r="BD529" s="1">
        <v>16251.16</v>
      </c>
      <c r="BE529" s="1">
        <v>6581.29</v>
      </c>
      <c r="BF529">
        <v>1.9822</v>
      </c>
      <c r="BG529">
        <v>0.5484</v>
      </c>
      <c r="BH529">
        <v>0.25080000000000002</v>
      </c>
      <c r="BI529">
        <v>0.129</v>
      </c>
      <c r="BJ529">
        <v>3.7499999999999999E-2</v>
      </c>
      <c r="BK529">
        <v>3.4299999999999997E-2</v>
      </c>
    </row>
    <row r="530" spans="1:63" x14ac:dyDescent="0.25">
      <c r="A530" t="s">
        <v>531</v>
      </c>
      <c r="B530">
        <v>46201</v>
      </c>
      <c r="C530">
        <v>101.95</v>
      </c>
      <c r="D530">
        <v>9.3000000000000007</v>
      </c>
      <c r="E530">
        <v>948.42</v>
      </c>
      <c r="F530">
        <v>893.88</v>
      </c>
      <c r="G530">
        <v>2.0999999999999999E-3</v>
      </c>
      <c r="H530">
        <v>1.8E-3</v>
      </c>
      <c r="I530">
        <v>6.1000000000000004E-3</v>
      </c>
      <c r="J530">
        <v>8.9999999999999998E-4</v>
      </c>
      <c r="K530">
        <v>2.3599999999999999E-2</v>
      </c>
      <c r="L530">
        <v>0.93530000000000002</v>
      </c>
      <c r="M530">
        <v>3.0300000000000001E-2</v>
      </c>
      <c r="N530">
        <v>0.36259999999999998</v>
      </c>
      <c r="O530">
        <v>3.3E-3</v>
      </c>
      <c r="P530">
        <v>0.15440000000000001</v>
      </c>
      <c r="Q530" s="1">
        <v>56938.28</v>
      </c>
      <c r="R530">
        <v>0.2198</v>
      </c>
      <c r="S530">
        <v>0.20269999999999999</v>
      </c>
      <c r="T530">
        <v>0.57750000000000001</v>
      </c>
      <c r="U530">
        <v>9.33</v>
      </c>
      <c r="V530" s="1">
        <v>68658.2</v>
      </c>
      <c r="W530">
        <v>97.32</v>
      </c>
      <c r="X530" s="1">
        <v>171809.93</v>
      </c>
      <c r="Y530">
        <v>0.85199999999999998</v>
      </c>
      <c r="Z530">
        <v>5.6099999999999997E-2</v>
      </c>
      <c r="AA530">
        <v>9.1999999999999998E-2</v>
      </c>
      <c r="AB530">
        <v>0.14799999999999999</v>
      </c>
      <c r="AC530">
        <v>171.81</v>
      </c>
      <c r="AD530" s="1">
        <v>4538.59</v>
      </c>
      <c r="AE530">
        <v>519.47</v>
      </c>
      <c r="AF530" s="1">
        <v>167448.47</v>
      </c>
      <c r="AG530" t="s">
        <v>3</v>
      </c>
      <c r="AH530" s="1">
        <v>37420</v>
      </c>
      <c r="AI530" s="1">
        <v>56532.05</v>
      </c>
      <c r="AJ530">
        <v>37.380000000000003</v>
      </c>
      <c r="AK530">
        <v>24.67</v>
      </c>
      <c r="AL530">
        <v>28.03</v>
      </c>
      <c r="AM530">
        <v>4.63</v>
      </c>
      <c r="AN530" s="1">
        <v>1312.45</v>
      </c>
      <c r="AO530">
        <v>1.2602</v>
      </c>
      <c r="AP530" s="1">
        <v>1748.43</v>
      </c>
      <c r="AQ530" s="1">
        <v>2400.44</v>
      </c>
      <c r="AR530" s="1">
        <v>7324.46</v>
      </c>
      <c r="AS530">
        <v>744.61</v>
      </c>
      <c r="AT530">
        <v>338.86</v>
      </c>
      <c r="AU530" s="1">
        <v>12556.8</v>
      </c>
      <c r="AV530" s="1">
        <v>7501.42</v>
      </c>
      <c r="AW530">
        <v>0.48159999999999997</v>
      </c>
      <c r="AX530" s="1">
        <v>5211.6099999999997</v>
      </c>
      <c r="AY530">
        <v>0.33460000000000001</v>
      </c>
      <c r="AZ530" s="1">
        <v>1561.38</v>
      </c>
      <c r="BA530">
        <v>0.1002</v>
      </c>
      <c r="BB530" s="1">
        <v>1301.6099999999999</v>
      </c>
      <c r="BC530">
        <v>8.3599999999999994E-2</v>
      </c>
      <c r="BD530" s="1">
        <v>15576.02</v>
      </c>
      <c r="BE530" s="1">
        <v>5934.07</v>
      </c>
      <c r="BF530">
        <v>1.706</v>
      </c>
      <c r="BG530">
        <v>0.52049999999999996</v>
      </c>
      <c r="BH530">
        <v>0.2402</v>
      </c>
      <c r="BI530">
        <v>0.18329999999999999</v>
      </c>
      <c r="BJ530">
        <v>3.5299999999999998E-2</v>
      </c>
      <c r="BK530">
        <v>2.07E-2</v>
      </c>
    </row>
    <row r="531" spans="1:63" x14ac:dyDescent="0.25">
      <c r="A531" t="s">
        <v>532</v>
      </c>
      <c r="B531">
        <v>45922</v>
      </c>
      <c r="C531">
        <v>81.14</v>
      </c>
      <c r="D531">
        <v>13.63</v>
      </c>
      <c r="E531" s="1">
        <v>1105.68</v>
      </c>
      <c r="F531" s="1">
        <v>1040.8599999999999</v>
      </c>
      <c r="G531">
        <v>2.0999999999999999E-3</v>
      </c>
      <c r="H531">
        <v>2.9999999999999997E-4</v>
      </c>
      <c r="I531">
        <v>8.0999999999999996E-3</v>
      </c>
      <c r="J531">
        <v>8.0000000000000004E-4</v>
      </c>
      <c r="K531">
        <v>1.2800000000000001E-2</v>
      </c>
      <c r="L531">
        <v>0.95109999999999995</v>
      </c>
      <c r="M531">
        <v>2.4799999999999999E-2</v>
      </c>
      <c r="N531">
        <v>0.93799999999999994</v>
      </c>
      <c r="O531">
        <v>8.0000000000000004E-4</v>
      </c>
      <c r="P531">
        <v>0.17949999999999999</v>
      </c>
      <c r="Q531" s="1">
        <v>57683.43</v>
      </c>
      <c r="R531">
        <v>0.19109999999999999</v>
      </c>
      <c r="S531">
        <v>0.18740000000000001</v>
      </c>
      <c r="T531">
        <v>0.62139999999999995</v>
      </c>
      <c r="U531">
        <v>10.48</v>
      </c>
      <c r="V531" s="1">
        <v>77499.399999999994</v>
      </c>
      <c r="W531">
        <v>101.09</v>
      </c>
      <c r="X531" s="1">
        <v>117513.59</v>
      </c>
      <c r="Y531">
        <v>0.68420000000000003</v>
      </c>
      <c r="Z531">
        <v>0.1027</v>
      </c>
      <c r="AA531">
        <v>0.21310000000000001</v>
      </c>
      <c r="AB531">
        <v>0.31580000000000003</v>
      </c>
      <c r="AC531">
        <v>117.51</v>
      </c>
      <c r="AD531" s="1">
        <v>2901.96</v>
      </c>
      <c r="AE531">
        <v>307.83999999999997</v>
      </c>
      <c r="AF531" s="1">
        <v>97722.22</v>
      </c>
      <c r="AG531" t="s">
        <v>3</v>
      </c>
      <c r="AH531" s="1">
        <v>30810</v>
      </c>
      <c r="AI531" s="1">
        <v>45373.46</v>
      </c>
      <c r="AJ531">
        <v>31.6</v>
      </c>
      <c r="AK531">
        <v>23.06</v>
      </c>
      <c r="AL531">
        <v>25.54</v>
      </c>
      <c r="AM531">
        <v>3.55</v>
      </c>
      <c r="AN531">
        <v>284.7</v>
      </c>
      <c r="AO531">
        <v>0.80479999999999996</v>
      </c>
      <c r="AP531" s="1">
        <v>1753.19</v>
      </c>
      <c r="AQ531" s="1">
        <v>2834.12</v>
      </c>
      <c r="AR531" s="1">
        <v>8500.99</v>
      </c>
      <c r="AS531">
        <v>805.23</v>
      </c>
      <c r="AT531">
        <v>396.35</v>
      </c>
      <c r="AU531" s="1">
        <v>14289.89</v>
      </c>
      <c r="AV531" s="1">
        <v>11197.8</v>
      </c>
      <c r="AW531">
        <v>0.65390000000000004</v>
      </c>
      <c r="AX531" s="1">
        <v>2537.83</v>
      </c>
      <c r="AY531">
        <v>0.1482</v>
      </c>
      <c r="AZ531" s="1">
        <v>1314.22</v>
      </c>
      <c r="BA531">
        <v>7.6700000000000004E-2</v>
      </c>
      <c r="BB531" s="1">
        <v>2075.3200000000002</v>
      </c>
      <c r="BC531">
        <v>0.1212</v>
      </c>
      <c r="BD531" s="1">
        <v>17125.18</v>
      </c>
      <c r="BE531" s="1">
        <v>9756.4699999999993</v>
      </c>
      <c r="BF531">
        <v>4.4734999999999996</v>
      </c>
      <c r="BG531">
        <v>0.53910000000000002</v>
      </c>
      <c r="BH531">
        <v>0.26119999999999999</v>
      </c>
      <c r="BI531">
        <v>0.13880000000000001</v>
      </c>
      <c r="BJ531">
        <v>3.6700000000000003E-2</v>
      </c>
      <c r="BK531">
        <v>2.4299999999999999E-2</v>
      </c>
    </row>
    <row r="532" spans="1:63" x14ac:dyDescent="0.25">
      <c r="A532" t="s">
        <v>533</v>
      </c>
      <c r="B532">
        <v>50591</v>
      </c>
      <c r="C532">
        <v>85.62</v>
      </c>
      <c r="D532">
        <v>16.91</v>
      </c>
      <c r="E532" s="1">
        <v>1447.9</v>
      </c>
      <c r="F532" s="1">
        <v>1426.73</v>
      </c>
      <c r="G532">
        <v>2.7000000000000001E-3</v>
      </c>
      <c r="H532">
        <v>2.9999999999999997E-4</v>
      </c>
      <c r="I532">
        <v>7.7000000000000002E-3</v>
      </c>
      <c r="J532">
        <v>6.9999999999999999E-4</v>
      </c>
      <c r="K532">
        <v>2.6200000000000001E-2</v>
      </c>
      <c r="L532">
        <v>0.93430000000000002</v>
      </c>
      <c r="M532">
        <v>2.81E-2</v>
      </c>
      <c r="N532">
        <v>0.309</v>
      </c>
      <c r="O532">
        <v>2.7000000000000001E-3</v>
      </c>
      <c r="P532">
        <v>0.14180000000000001</v>
      </c>
      <c r="Q532" s="1">
        <v>59997.59</v>
      </c>
      <c r="R532">
        <v>0.1903</v>
      </c>
      <c r="S532">
        <v>0.19589999999999999</v>
      </c>
      <c r="T532">
        <v>0.61380000000000001</v>
      </c>
      <c r="U532">
        <v>12.48</v>
      </c>
      <c r="V532" s="1">
        <v>76136.09</v>
      </c>
      <c r="W532">
        <v>111.4</v>
      </c>
      <c r="X532" s="1">
        <v>208503.3</v>
      </c>
      <c r="Y532">
        <v>0.74109999999999998</v>
      </c>
      <c r="Z532">
        <v>9.3899999999999997E-2</v>
      </c>
      <c r="AA532">
        <v>0.16500000000000001</v>
      </c>
      <c r="AB532">
        <v>0.25890000000000002</v>
      </c>
      <c r="AC532">
        <v>208.5</v>
      </c>
      <c r="AD532" s="1">
        <v>6311.94</v>
      </c>
      <c r="AE532">
        <v>567.91999999999996</v>
      </c>
      <c r="AF532" s="1">
        <v>173184.6</v>
      </c>
      <c r="AG532" t="s">
        <v>3</v>
      </c>
      <c r="AH532" s="1">
        <v>36777</v>
      </c>
      <c r="AI532" s="1">
        <v>59746.37</v>
      </c>
      <c r="AJ532">
        <v>45.83</v>
      </c>
      <c r="AK532">
        <v>26.03</v>
      </c>
      <c r="AL532">
        <v>30.27</v>
      </c>
      <c r="AM532">
        <v>4.5999999999999996</v>
      </c>
      <c r="AN532" s="1">
        <v>1541.51</v>
      </c>
      <c r="AO532">
        <v>1.0092000000000001</v>
      </c>
      <c r="AP532" s="1">
        <v>1563.87</v>
      </c>
      <c r="AQ532" s="1">
        <v>2283.65</v>
      </c>
      <c r="AR532" s="1">
        <v>7148.7</v>
      </c>
      <c r="AS532">
        <v>679.31</v>
      </c>
      <c r="AT532">
        <v>349.48</v>
      </c>
      <c r="AU532" s="1">
        <v>12025.01</v>
      </c>
      <c r="AV532" s="1">
        <v>6268.67</v>
      </c>
      <c r="AW532">
        <v>0.42720000000000002</v>
      </c>
      <c r="AX532" s="1">
        <v>5623</v>
      </c>
      <c r="AY532">
        <v>0.38319999999999999</v>
      </c>
      <c r="AZ532" s="1">
        <v>1594.19</v>
      </c>
      <c r="BA532">
        <v>0.1086</v>
      </c>
      <c r="BB532" s="1">
        <v>1189.3800000000001</v>
      </c>
      <c r="BC532">
        <v>8.1000000000000003E-2</v>
      </c>
      <c r="BD532" s="1">
        <v>14675.24</v>
      </c>
      <c r="BE532" s="1">
        <v>5444.94</v>
      </c>
      <c r="BF532">
        <v>1.2699</v>
      </c>
      <c r="BG532">
        <v>0.55530000000000002</v>
      </c>
      <c r="BH532">
        <v>0.2447</v>
      </c>
      <c r="BI532">
        <v>0.15390000000000001</v>
      </c>
      <c r="BJ532">
        <v>3.2099999999999997E-2</v>
      </c>
      <c r="BK532">
        <v>1.41E-2</v>
      </c>
    </row>
    <row r="533" spans="1:63" x14ac:dyDescent="0.25">
      <c r="A533" t="s">
        <v>534</v>
      </c>
      <c r="B533">
        <v>48694</v>
      </c>
      <c r="C533">
        <v>15.9</v>
      </c>
      <c r="D533">
        <v>239.62</v>
      </c>
      <c r="E533" s="1">
        <v>3811.02</v>
      </c>
      <c r="F533" s="1">
        <v>2957.96</v>
      </c>
      <c r="G533">
        <v>3.0999999999999999E-3</v>
      </c>
      <c r="H533">
        <v>5.0000000000000001E-4</v>
      </c>
      <c r="I533">
        <v>0.39700000000000002</v>
      </c>
      <c r="J533">
        <v>1.2999999999999999E-3</v>
      </c>
      <c r="K533">
        <v>0.11940000000000001</v>
      </c>
      <c r="L533">
        <v>0.35849999999999999</v>
      </c>
      <c r="M533">
        <v>0.1203</v>
      </c>
      <c r="N533">
        <v>0.99180000000000001</v>
      </c>
      <c r="O533">
        <v>4.2799999999999998E-2</v>
      </c>
      <c r="P533">
        <v>0.19409999999999999</v>
      </c>
      <c r="Q533" s="1">
        <v>60771.61</v>
      </c>
      <c r="R533">
        <v>0.27010000000000001</v>
      </c>
      <c r="S533">
        <v>0.20499999999999999</v>
      </c>
      <c r="T533">
        <v>0.52490000000000003</v>
      </c>
      <c r="U533">
        <v>31.67</v>
      </c>
      <c r="V533" s="1">
        <v>85032.06</v>
      </c>
      <c r="W533">
        <v>118.43</v>
      </c>
      <c r="X533" s="1">
        <v>85792.5</v>
      </c>
      <c r="Y533">
        <v>0.627</v>
      </c>
      <c r="Z533">
        <v>0.29039999999999999</v>
      </c>
      <c r="AA533">
        <v>8.2600000000000007E-2</v>
      </c>
      <c r="AB533">
        <v>0.373</v>
      </c>
      <c r="AC533">
        <v>85.79</v>
      </c>
      <c r="AD533" s="1">
        <v>3676.4</v>
      </c>
      <c r="AE533">
        <v>432.95</v>
      </c>
      <c r="AF533" s="1">
        <v>72702.83</v>
      </c>
      <c r="AG533" t="s">
        <v>3</v>
      </c>
      <c r="AH533" s="1">
        <v>26794</v>
      </c>
      <c r="AI533" s="1">
        <v>38439.599999999999</v>
      </c>
      <c r="AJ533">
        <v>59.09</v>
      </c>
      <c r="AK533">
        <v>39.49</v>
      </c>
      <c r="AL533">
        <v>45.14</v>
      </c>
      <c r="AM533">
        <v>4.88</v>
      </c>
      <c r="AN533">
        <v>0</v>
      </c>
      <c r="AO533">
        <v>1.1122000000000001</v>
      </c>
      <c r="AP533" s="1">
        <v>2097.5700000000002</v>
      </c>
      <c r="AQ533" s="1">
        <v>2812.34</v>
      </c>
      <c r="AR533" s="1">
        <v>8279.93</v>
      </c>
      <c r="AS533" s="1">
        <v>1041.76</v>
      </c>
      <c r="AT533">
        <v>598.11</v>
      </c>
      <c r="AU533" s="1">
        <v>14829.71</v>
      </c>
      <c r="AV533" s="1">
        <v>11304.08</v>
      </c>
      <c r="AW533">
        <v>0.59240000000000004</v>
      </c>
      <c r="AX533" s="1">
        <v>4129.8500000000004</v>
      </c>
      <c r="AY533">
        <v>0.21640000000000001</v>
      </c>
      <c r="AZ533">
        <v>989.42</v>
      </c>
      <c r="BA533">
        <v>5.1900000000000002E-2</v>
      </c>
      <c r="BB533" s="1">
        <v>2657.39</v>
      </c>
      <c r="BC533">
        <v>0.13930000000000001</v>
      </c>
      <c r="BD533" s="1">
        <v>19080.740000000002</v>
      </c>
      <c r="BE533" s="1">
        <v>6346.58</v>
      </c>
      <c r="BF533">
        <v>3.6351</v>
      </c>
      <c r="BG533">
        <v>0.54910000000000003</v>
      </c>
      <c r="BH533">
        <v>0.22650000000000001</v>
      </c>
      <c r="BI533">
        <v>0.18190000000000001</v>
      </c>
      <c r="BJ533">
        <v>2.7799999999999998E-2</v>
      </c>
      <c r="BK533">
        <v>1.4800000000000001E-2</v>
      </c>
    </row>
    <row r="534" spans="1:63" x14ac:dyDescent="0.25">
      <c r="A534" t="s">
        <v>535</v>
      </c>
      <c r="B534">
        <v>44925</v>
      </c>
      <c r="C534">
        <v>31.1</v>
      </c>
      <c r="D534">
        <v>126.88</v>
      </c>
      <c r="E534" s="1">
        <v>3945.43</v>
      </c>
      <c r="F534" s="1">
        <v>3732.67</v>
      </c>
      <c r="G534">
        <v>2.06E-2</v>
      </c>
      <c r="H534">
        <v>1.1000000000000001E-3</v>
      </c>
      <c r="I534">
        <v>6.7900000000000002E-2</v>
      </c>
      <c r="J534">
        <v>1.1999999999999999E-3</v>
      </c>
      <c r="K534">
        <v>6.9599999999999995E-2</v>
      </c>
      <c r="L534">
        <v>0.77849999999999997</v>
      </c>
      <c r="M534">
        <v>6.0999999999999999E-2</v>
      </c>
      <c r="N534">
        <v>0.32469999999999999</v>
      </c>
      <c r="O534">
        <v>2.3099999999999999E-2</v>
      </c>
      <c r="P534">
        <v>0.1489</v>
      </c>
      <c r="Q534" s="1">
        <v>69030.87</v>
      </c>
      <c r="R534">
        <v>0.1636</v>
      </c>
      <c r="S534">
        <v>0.192</v>
      </c>
      <c r="T534">
        <v>0.64439999999999997</v>
      </c>
      <c r="U534">
        <v>25.19</v>
      </c>
      <c r="V534" s="1">
        <v>93587.81</v>
      </c>
      <c r="W534">
        <v>153.44</v>
      </c>
      <c r="X534" s="1">
        <v>195841.53</v>
      </c>
      <c r="Y534">
        <v>0.71289999999999998</v>
      </c>
      <c r="Z534">
        <v>0.23949999999999999</v>
      </c>
      <c r="AA534">
        <v>4.7600000000000003E-2</v>
      </c>
      <c r="AB534">
        <v>0.28710000000000002</v>
      </c>
      <c r="AC534">
        <v>195.84</v>
      </c>
      <c r="AD534" s="1">
        <v>7797.92</v>
      </c>
      <c r="AE534">
        <v>790.41</v>
      </c>
      <c r="AF534" s="1">
        <v>175679.87</v>
      </c>
      <c r="AG534" t="s">
        <v>3</v>
      </c>
      <c r="AH534" s="1">
        <v>38813</v>
      </c>
      <c r="AI534" s="1">
        <v>62701.25</v>
      </c>
      <c r="AJ534">
        <v>63.32</v>
      </c>
      <c r="AK534">
        <v>36.74</v>
      </c>
      <c r="AL534">
        <v>44</v>
      </c>
      <c r="AM534">
        <v>4.91</v>
      </c>
      <c r="AN534" s="1">
        <v>2644.78</v>
      </c>
      <c r="AO534">
        <v>0.92310000000000003</v>
      </c>
      <c r="AP534" s="1">
        <v>1566.55</v>
      </c>
      <c r="AQ534" s="1">
        <v>2047</v>
      </c>
      <c r="AR534" s="1">
        <v>7543.21</v>
      </c>
      <c r="AS534">
        <v>829.28</v>
      </c>
      <c r="AT534">
        <v>340.39</v>
      </c>
      <c r="AU534" s="1">
        <v>12326.42</v>
      </c>
      <c r="AV534" s="1">
        <v>4660.33</v>
      </c>
      <c r="AW534">
        <v>0.33289999999999997</v>
      </c>
      <c r="AX534" s="1">
        <v>7244.63</v>
      </c>
      <c r="AY534">
        <v>0.51749999999999996</v>
      </c>
      <c r="AZ534">
        <v>892.25</v>
      </c>
      <c r="BA534">
        <v>6.3700000000000007E-2</v>
      </c>
      <c r="BB534" s="1">
        <v>1200.93</v>
      </c>
      <c r="BC534">
        <v>8.5800000000000001E-2</v>
      </c>
      <c r="BD534" s="1">
        <v>13998.13</v>
      </c>
      <c r="BE534" s="1">
        <v>2935.72</v>
      </c>
      <c r="BF534">
        <v>0.57430000000000003</v>
      </c>
      <c r="BG534">
        <v>0.57899999999999996</v>
      </c>
      <c r="BH534">
        <v>0.2447</v>
      </c>
      <c r="BI534">
        <v>0.1285</v>
      </c>
      <c r="BJ534">
        <v>2.93E-2</v>
      </c>
      <c r="BK534">
        <v>1.8599999999999998E-2</v>
      </c>
    </row>
    <row r="535" spans="1:63" x14ac:dyDescent="0.25">
      <c r="A535" t="s">
        <v>536</v>
      </c>
      <c r="B535">
        <v>50302</v>
      </c>
      <c r="C535">
        <v>80.86</v>
      </c>
      <c r="D535">
        <v>16.190000000000001</v>
      </c>
      <c r="E535" s="1">
        <v>1309.46</v>
      </c>
      <c r="F535" s="1">
        <v>1303.04</v>
      </c>
      <c r="G535">
        <v>3.0000000000000001E-3</v>
      </c>
      <c r="H535">
        <v>4.0000000000000002E-4</v>
      </c>
      <c r="I535">
        <v>6.8999999999999999E-3</v>
      </c>
      <c r="J535">
        <v>5.9999999999999995E-4</v>
      </c>
      <c r="K535">
        <v>2.06E-2</v>
      </c>
      <c r="L535">
        <v>0.9456</v>
      </c>
      <c r="M535">
        <v>2.29E-2</v>
      </c>
      <c r="N535">
        <v>0.29959999999999998</v>
      </c>
      <c r="O535">
        <v>2.8E-3</v>
      </c>
      <c r="P535">
        <v>0.13619999999999999</v>
      </c>
      <c r="Q535" s="1">
        <v>59080.94</v>
      </c>
      <c r="R535">
        <v>0.19139999999999999</v>
      </c>
      <c r="S535">
        <v>0.19800000000000001</v>
      </c>
      <c r="T535">
        <v>0.61060000000000003</v>
      </c>
      <c r="U535">
        <v>10.29</v>
      </c>
      <c r="V535" s="1">
        <v>78702.45</v>
      </c>
      <c r="W535">
        <v>121.94</v>
      </c>
      <c r="X535" s="1">
        <v>198135.94</v>
      </c>
      <c r="Y535">
        <v>0.76270000000000004</v>
      </c>
      <c r="Z535">
        <v>9.4799999999999995E-2</v>
      </c>
      <c r="AA535">
        <v>0.14249999999999999</v>
      </c>
      <c r="AB535">
        <v>0.23730000000000001</v>
      </c>
      <c r="AC535">
        <v>198.14</v>
      </c>
      <c r="AD535" s="1">
        <v>5641.97</v>
      </c>
      <c r="AE535">
        <v>562.67999999999995</v>
      </c>
      <c r="AF535" s="1">
        <v>167691.16</v>
      </c>
      <c r="AG535" t="s">
        <v>3</v>
      </c>
      <c r="AH535" s="1">
        <v>36777</v>
      </c>
      <c r="AI535" s="1">
        <v>59689.66</v>
      </c>
      <c r="AJ535">
        <v>43.34</v>
      </c>
      <c r="AK535">
        <v>25.9</v>
      </c>
      <c r="AL535">
        <v>29.33</v>
      </c>
      <c r="AM535">
        <v>4.54</v>
      </c>
      <c r="AN535" s="1">
        <v>1556.9</v>
      </c>
      <c r="AO535">
        <v>1.0601</v>
      </c>
      <c r="AP535" s="1">
        <v>1517.51</v>
      </c>
      <c r="AQ535" s="1">
        <v>2343.17</v>
      </c>
      <c r="AR535" s="1">
        <v>7060.29</v>
      </c>
      <c r="AS535">
        <v>707.38</v>
      </c>
      <c r="AT535">
        <v>349.08</v>
      </c>
      <c r="AU535" s="1">
        <v>11977.42</v>
      </c>
      <c r="AV535" s="1">
        <v>6312.24</v>
      </c>
      <c r="AW535">
        <v>0.44090000000000001</v>
      </c>
      <c r="AX535" s="1">
        <v>5386.2</v>
      </c>
      <c r="AY535">
        <v>0.37619999999999998</v>
      </c>
      <c r="AZ535" s="1">
        <v>1475.03</v>
      </c>
      <c r="BA535">
        <v>0.10299999999999999</v>
      </c>
      <c r="BB535" s="1">
        <v>1142.46</v>
      </c>
      <c r="BC535">
        <v>7.9799999999999996E-2</v>
      </c>
      <c r="BD535" s="1">
        <v>14315.93</v>
      </c>
      <c r="BE535" s="1">
        <v>5603.26</v>
      </c>
      <c r="BF535">
        <v>1.3441000000000001</v>
      </c>
      <c r="BG535">
        <v>0.54420000000000002</v>
      </c>
      <c r="BH535">
        <v>0.2399</v>
      </c>
      <c r="BI535">
        <v>0.16739999999999999</v>
      </c>
      <c r="BJ535">
        <v>3.39E-2</v>
      </c>
      <c r="BK535">
        <v>1.47E-2</v>
      </c>
    </row>
    <row r="536" spans="1:63" x14ac:dyDescent="0.25">
      <c r="A536" t="s">
        <v>537</v>
      </c>
      <c r="B536">
        <v>49957</v>
      </c>
      <c r="C536">
        <v>63.14</v>
      </c>
      <c r="D536">
        <v>21</v>
      </c>
      <c r="E536" s="1">
        <v>1325.77</v>
      </c>
      <c r="F536" s="1">
        <v>1279.3499999999999</v>
      </c>
      <c r="G536">
        <v>3.3E-3</v>
      </c>
      <c r="H536">
        <v>4.0000000000000002E-4</v>
      </c>
      <c r="I536">
        <v>6.3E-3</v>
      </c>
      <c r="J536">
        <v>8.0000000000000004E-4</v>
      </c>
      <c r="K536">
        <v>2.4799999999999999E-2</v>
      </c>
      <c r="L536">
        <v>0.93869999999999998</v>
      </c>
      <c r="M536">
        <v>2.5600000000000001E-2</v>
      </c>
      <c r="N536">
        <v>0.2979</v>
      </c>
      <c r="O536">
        <v>2.5000000000000001E-3</v>
      </c>
      <c r="P536">
        <v>0.13780000000000001</v>
      </c>
      <c r="Q536" s="1">
        <v>60547.38</v>
      </c>
      <c r="R536">
        <v>0.1827</v>
      </c>
      <c r="S536">
        <v>0.1852</v>
      </c>
      <c r="T536">
        <v>0.6321</v>
      </c>
      <c r="U536">
        <v>11.05</v>
      </c>
      <c r="V536" s="1">
        <v>77705.81</v>
      </c>
      <c r="W536">
        <v>114.68</v>
      </c>
      <c r="X536" s="1">
        <v>210304.62</v>
      </c>
      <c r="Y536">
        <v>0.77390000000000003</v>
      </c>
      <c r="Z536">
        <v>8.4199999999999997E-2</v>
      </c>
      <c r="AA536">
        <v>0.14199999999999999</v>
      </c>
      <c r="AB536">
        <v>0.2261</v>
      </c>
      <c r="AC536">
        <v>210.3</v>
      </c>
      <c r="AD536" s="1">
        <v>6111.3</v>
      </c>
      <c r="AE536">
        <v>610.44000000000005</v>
      </c>
      <c r="AF536" s="1">
        <v>179627.33</v>
      </c>
      <c r="AG536" t="s">
        <v>3</v>
      </c>
      <c r="AH536" s="1">
        <v>38779</v>
      </c>
      <c r="AI536" s="1">
        <v>61228.93</v>
      </c>
      <c r="AJ536">
        <v>45.25</v>
      </c>
      <c r="AK536">
        <v>26.58</v>
      </c>
      <c r="AL536">
        <v>29.61</v>
      </c>
      <c r="AM536">
        <v>4.3600000000000003</v>
      </c>
      <c r="AN536" s="1">
        <v>1631.28</v>
      </c>
      <c r="AO536">
        <v>1.0721000000000001</v>
      </c>
      <c r="AP536" s="1">
        <v>1669.26</v>
      </c>
      <c r="AQ536" s="1">
        <v>2284.84</v>
      </c>
      <c r="AR536" s="1">
        <v>7043.28</v>
      </c>
      <c r="AS536">
        <v>766.02</v>
      </c>
      <c r="AT536">
        <v>383.86</v>
      </c>
      <c r="AU536" s="1">
        <v>12147.25</v>
      </c>
      <c r="AV536" s="1">
        <v>6173</v>
      </c>
      <c r="AW536">
        <v>0.42020000000000002</v>
      </c>
      <c r="AX536" s="1">
        <v>5960.28</v>
      </c>
      <c r="AY536">
        <v>0.40570000000000001</v>
      </c>
      <c r="AZ536" s="1">
        <v>1326.04</v>
      </c>
      <c r="BA536">
        <v>9.0300000000000005E-2</v>
      </c>
      <c r="BB536" s="1">
        <v>1230.51</v>
      </c>
      <c r="BC536">
        <v>8.3799999999999999E-2</v>
      </c>
      <c r="BD536" s="1">
        <v>14689.83</v>
      </c>
      <c r="BE536" s="1">
        <v>5140.68</v>
      </c>
      <c r="BF536">
        <v>1.1344000000000001</v>
      </c>
      <c r="BG536">
        <v>0.55530000000000002</v>
      </c>
      <c r="BH536">
        <v>0.2321</v>
      </c>
      <c r="BI536">
        <v>0.16439999999999999</v>
      </c>
      <c r="BJ536">
        <v>3.2399999999999998E-2</v>
      </c>
      <c r="BK536">
        <v>1.5800000000000002E-2</v>
      </c>
    </row>
    <row r="537" spans="1:63" x14ac:dyDescent="0.25">
      <c r="A537" t="s">
        <v>538</v>
      </c>
      <c r="B537">
        <v>49296</v>
      </c>
      <c r="C537">
        <v>80.05</v>
      </c>
      <c r="D537">
        <v>10.52</v>
      </c>
      <c r="E537">
        <v>842.4</v>
      </c>
      <c r="F537">
        <v>813.34</v>
      </c>
      <c r="G537">
        <v>1.2999999999999999E-3</v>
      </c>
      <c r="H537">
        <v>4.0000000000000002E-4</v>
      </c>
      <c r="I537">
        <v>4.7000000000000002E-3</v>
      </c>
      <c r="J537">
        <v>8.9999999999999998E-4</v>
      </c>
      <c r="K537">
        <v>1.4E-2</v>
      </c>
      <c r="L537">
        <v>0.95860000000000001</v>
      </c>
      <c r="M537">
        <v>2.01E-2</v>
      </c>
      <c r="N537">
        <v>0.35410000000000003</v>
      </c>
      <c r="O537">
        <v>1E-3</v>
      </c>
      <c r="P537">
        <v>0.1452</v>
      </c>
      <c r="Q537" s="1">
        <v>57418.54</v>
      </c>
      <c r="R537">
        <v>0.2364</v>
      </c>
      <c r="S537">
        <v>0.19980000000000001</v>
      </c>
      <c r="T537">
        <v>0.56379999999999997</v>
      </c>
      <c r="U537">
        <v>7.62</v>
      </c>
      <c r="V537" s="1">
        <v>73579.38</v>
      </c>
      <c r="W537">
        <v>105.69</v>
      </c>
      <c r="X537" s="1">
        <v>223712.93</v>
      </c>
      <c r="Y537">
        <v>0.6845</v>
      </c>
      <c r="Z537">
        <v>5.7000000000000002E-2</v>
      </c>
      <c r="AA537">
        <v>0.25850000000000001</v>
      </c>
      <c r="AB537">
        <v>0.3155</v>
      </c>
      <c r="AC537">
        <v>223.71</v>
      </c>
      <c r="AD537" s="1">
        <v>6835.82</v>
      </c>
      <c r="AE537">
        <v>591.67999999999995</v>
      </c>
      <c r="AF537" s="1">
        <v>176066.08</v>
      </c>
      <c r="AG537" t="s">
        <v>3</v>
      </c>
      <c r="AH537" s="1">
        <v>35361</v>
      </c>
      <c r="AI537" s="1">
        <v>54325.18</v>
      </c>
      <c r="AJ537">
        <v>40.06</v>
      </c>
      <c r="AK537">
        <v>26.12</v>
      </c>
      <c r="AL537">
        <v>28.82</v>
      </c>
      <c r="AM537">
        <v>4.46</v>
      </c>
      <c r="AN537" s="1">
        <v>1732.64</v>
      </c>
      <c r="AO537">
        <v>1.3594999999999999</v>
      </c>
      <c r="AP537" s="1">
        <v>1917.7</v>
      </c>
      <c r="AQ537" s="1">
        <v>2530.94</v>
      </c>
      <c r="AR537" s="1">
        <v>7748.55</v>
      </c>
      <c r="AS537">
        <v>783.7</v>
      </c>
      <c r="AT537">
        <v>364.53</v>
      </c>
      <c r="AU537" s="1">
        <v>13345.42</v>
      </c>
      <c r="AV537" s="1">
        <v>7288.36</v>
      </c>
      <c r="AW537">
        <v>0.43409999999999999</v>
      </c>
      <c r="AX537" s="1">
        <v>6483.56</v>
      </c>
      <c r="AY537">
        <v>0.3861</v>
      </c>
      <c r="AZ537" s="1">
        <v>1603.28</v>
      </c>
      <c r="BA537">
        <v>9.5500000000000002E-2</v>
      </c>
      <c r="BB537" s="1">
        <v>1415.76</v>
      </c>
      <c r="BC537">
        <v>8.43E-2</v>
      </c>
      <c r="BD537" s="1">
        <v>16790.96</v>
      </c>
      <c r="BE537" s="1">
        <v>6093.75</v>
      </c>
      <c r="BF537">
        <v>1.7326999999999999</v>
      </c>
      <c r="BG537">
        <v>0.53769999999999996</v>
      </c>
      <c r="BH537">
        <v>0.24329999999999999</v>
      </c>
      <c r="BI537">
        <v>0.1598</v>
      </c>
      <c r="BJ537">
        <v>3.5200000000000002E-2</v>
      </c>
      <c r="BK537">
        <v>2.4E-2</v>
      </c>
    </row>
    <row r="538" spans="1:63" x14ac:dyDescent="0.25">
      <c r="A538" t="s">
        <v>539</v>
      </c>
      <c r="B538">
        <v>50070</v>
      </c>
      <c r="C538">
        <v>26.24</v>
      </c>
      <c r="D538">
        <v>199.58</v>
      </c>
      <c r="E538" s="1">
        <v>5236.6499999999996</v>
      </c>
      <c r="F538" s="1">
        <v>5084.97</v>
      </c>
      <c r="G538">
        <v>6.4699999999999994E-2</v>
      </c>
      <c r="H538">
        <v>8.9999999999999998E-4</v>
      </c>
      <c r="I538">
        <v>0.12909999999999999</v>
      </c>
      <c r="J538">
        <v>1.4E-3</v>
      </c>
      <c r="K538">
        <v>4.7800000000000002E-2</v>
      </c>
      <c r="L538">
        <v>0.69969999999999999</v>
      </c>
      <c r="M538">
        <v>5.6399999999999999E-2</v>
      </c>
      <c r="N538">
        <v>0.19389999999999999</v>
      </c>
      <c r="O538">
        <v>2.9499999999999998E-2</v>
      </c>
      <c r="P538">
        <v>0.13100000000000001</v>
      </c>
      <c r="Q538" s="1">
        <v>76557.77</v>
      </c>
      <c r="R538">
        <v>0.15140000000000001</v>
      </c>
      <c r="S538">
        <v>0.2049</v>
      </c>
      <c r="T538">
        <v>0.64359999999999995</v>
      </c>
      <c r="U538">
        <v>33.049999999999997</v>
      </c>
      <c r="V538" s="1">
        <v>99069.34</v>
      </c>
      <c r="W538">
        <v>156.69</v>
      </c>
      <c r="X538" s="1">
        <v>251554.81</v>
      </c>
      <c r="Y538">
        <v>0.75409999999999999</v>
      </c>
      <c r="Z538">
        <v>0.21340000000000001</v>
      </c>
      <c r="AA538">
        <v>3.2500000000000001E-2</v>
      </c>
      <c r="AB538">
        <v>0.24590000000000001</v>
      </c>
      <c r="AC538">
        <v>251.55</v>
      </c>
      <c r="AD538" s="1">
        <v>10662.89</v>
      </c>
      <c r="AE538" s="1">
        <v>1023</v>
      </c>
      <c r="AF538" s="1">
        <v>244789.71</v>
      </c>
      <c r="AG538" t="s">
        <v>3</v>
      </c>
      <c r="AH538" s="1">
        <v>48562</v>
      </c>
      <c r="AI538" s="1">
        <v>94852.93</v>
      </c>
      <c r="AJ538">
        <v>74.58</v>
      </c>
      <c r="AK538">
        <v>40.69</v>
      </c>
      <c r="AL538">
        <v>46.59</v>
      </c>
      <c r="AM538">
        <v>4.92</v>
      </c>
      <c r="AN538" s="1">
        <v>1626.01</v>
      </c>
      <c r="AO538">
        <v>0.81100000000000005</v>
      </c>
      <c r="AP538" s="1">
        <v>1700.21</v>
      </c>
      <c r="AQ538" s="1">
        <v>2145.12</v>
      </c>
      <c r="AR538" s="1">
        <v>8230.2999999999993</v>
      </c>
      <c r="AS538">
        <v>992.83</v>
      </c>
      <c r="AT538">
        <v>425.35</v>
      </c>
      <c r="AU538" s="1">
        <v>13493.81</v>
      </c>
      <c r="AV538" s="1">
        <v>3503.58</v>
      </c>
      <c r="AW538">
        <v>0.2346</v>
      </c>
      <c r="AX538" s="1">
        <v>9772.58</v>
      </c>
      <c r="AY538">
        <v>0.65429999999999999</v>
      </c>
      <c r="AZ538">
        <v>828.5</v>
      </c>
      <c r="BA538">
        <v>5.5500000000000001E-2</v>
      </c>
      <c r="BB538">
        <v>831.64</v>
      </c>
      <c r="BC538">
        <v>5.57E-2</v>
      </c>
      <c r="BD538" s="1">
        <v>14936.3</v>
      </c>
      <c r="BE538" s="1">
        <v>1962.15</v>
      </c>
      <c r="BF538">
        <v>0.23180000000000001</v>
      </c>
      <c r="BG538">
        <v>0.60129999999999995</v>
      </c>
      <c r="BH538">
        <v>0.2379</v>
      </c>
      <c r="BI538">
        <v>0.1153</v>
      </c>
      <c r="BJ538">
        <v>2.93E-2</v>
      </c>
      <c r="BK538">
        <v>1.6199999999999999E-2</v>
      </c>
    </row>
    <row r="539" spans="1:63" x14ac:dyDescent="0.25">
      <c r="A539" t="s">
        <v>540</v>
      </c>
      <c r="B539">
        <v>46011</v>
      </c>
      <c r="C539">
        <v>126.62</v>
      </c>
      <c r="D539">
        <v>9.59</v>
      </c>
      <c r="E539" s="1">
        <v>1214.18</v>
      </c>
      <c r="F539" s="1">
        <v>1216.73</v>
      </c>
      <c r="G539">
        <v>1.1000000000000001E-3</v>
      </c>
      <c r="H539">
        <v>8.0000000000000004E-4</v>
      </c>
      <c r="I539">
        <v>5.1999999999999998E-3</v>
      </c>
      <c r="J539">
        <v>4.0000000000000002E-4</v>
      </c>
      <c r="K539">
        <v>1.15E-2</v>
      </c>
      <c r="L539">
        <v>0.96450000000000002</v>
      </c>
      <c r="M539">
        <v>1.6500000000000001E-2</v>
      </c>
      <c r="N539">
        <v>0.32769999999999999</v>
      </c>
      <c r="O539">
        <v>1.1000000000000001E-3</v>
      </c>
      <c r="P539">
        <v>0.1452</v>
      </c>
      <c r="Q539" s="1">
        <v>59287.48</v>
      </c>
      <c r="R539">
        <v>0.17050000000000001</v>
      </c>
      <c r="S539">
        <v>0.1777</v>
      </c>
      <c r="T539">
        <v>0.65180000000000005</v>
      </c>
      <c r="U539">
        <v>11</v>
      </c>
      <c r="V539" s="1">
        <v>76120.53</v>
      </c>
      <c r="W539">
        <v>106.02</v>
      </c>
      <c r="X539" s="1">
        <v>204907.49</v>
      </c>
      <c r="Y539">
        <v>0.72030000000000005</v>
      </c>
      <c r="Z539">
        <v>9.3799999999999994E-2</v>
      </c>
      <c r="AA539">
        <v>0.18590000000000001</v>
      </c>
      <c r="AB539">
        <v>0.2797</v>
      </c>
      <c r="AC539">
        <v>204.91</v>
      </c>
      <c r="AD539" s="1">
        <v>5271.47</v>
      </c>
      <c r="AE539">
        <v>494.93</v>
      </c>
      <c r="AF539" s="1">
        <v>168071.14</v>
      </c>
      <c r="AG539" t="s">
        <v>3</v>
      </c>
      <c r="AH539" s="1">
        <v>36505</v>
      </c>
      <c r="AI539" s="1">
        <v>58270.69</v>
      </c>
      <c r="AJ539">
        <v>35.07</v>
      </c>
      <c r="AK539">
        <v>23.36</v>
      </c>
      <c r="AL539">
        <v>25.66</v>
      </c>
      <c r="AM539">
        <v>4.34</v>
      </c>
      <c r="AN539" s="1">
        <v>1527.16</v>
      </c>
      <c r="AO539">
        <v>1.1553</v>
      </c>
      <c r="AP539" s="1">
        <v>1540.62</v>
      </c>
      <c r="AQ539" s="1">
        <v>2377.63</v>
      </c>
      <c r="AR539" s="1">
        <v>7261.35</v>
      </c>
      <c r="AS539">
        <v>739.34</v>
      </c>
      <c r="AT539">
        <v>381.61</v>
      </c>
      <c r="AU539" s="1">
        <v>12300.57</v>
      </c>
      <c r="AV539" s="1">
        <v>7064.85</v>
      </c>
      <c r="AW539">
        <v>0.47160000000000002</v>
      </c>
      <c r="AX539" s="1">
        <v>4955.66</v>
      </c>
      <c r="AY539">
        <v>0.33079999999999998</v>
      </c>
      <c r="AZ539" s="1">
        <v>1578.45</v>
      </c>
      <c r="BA539">
        <v>0.10539999999999999</v>
      </c>
      <c r="BB539" s="1">
        <v>1381.89</v>
      </c>
      <c r="BC539">
        <v>9.2200000000000004E-2</v>
      </c>
      <c r="BD539" s="1">
        <v>14980.84</v>
      </c>
      <c r="BE539" s="1">
        <v>6334.16</v>
      </c>
      <c r="BF539">
        <v>1.7635000000000001</v>
      </c>
      <c r="BG539">
        <v>0.54859999999999998</v>
      </c>
      <c r="BH539">
        <v>0.24529999999999999</v>
      </c>
      <c r="BI539">
        <v>0.14929999999999999</v>
      </c>
      <c r="BJ539">
        <v>3.4299999999999997E-2</v>
      </c>
      <c r="BK539">
        <v>2.2599999999999999E-2</v>
      </c>
    </row>
    <row r="540" spans="1:63" x14ac:dyDescent="0.25">
      <c r="A540" t="s">
        <v>541</v>
      </c>
      <c r="B540">
        <v>49536</v>
      </c>
      <c r="C540">
        <v>72.86</v>
      </c>
      <c r="D540">
        <v>26.68</v>
      </c>
      <c r="E540" s="1">
        <v>1943.84</v>
      </c>
      <c r="F540" s="1">
        <v>1892.2</v>
      </c>
      <c r="G540">
        <v>5.4000000000000003E-3</v>
      </c>
      <c r="H540">
        <v>4.1000000000000003E-3</v>
      </c>
      <c r="I540">
        <v>1.77E-2</v>
      </c>
      <c r="J540">
        <v>1.5E-3</v>
      </c>
      <c r="K540">
        <v>4.3499999999999997E-2</v>
      </c>
      <c r="L540">
        <v>0.88180000000000003</v>
      </c>
      <c r="M540">
        <v>4.5999999999999999E-2</v>
      </c>
      <c r="N540">
        <v>0.4254</v>
      </c>
      <c r="O540">
        <v>7.6E-3</v>
      </c>
      <c r="P540">
        <v>0.15540000000000001</v>
      </c>
      <c r="Q540" s="1">
        <v>62743.86</v>
      </c>
      <c r="R540">
        <v>0.17480000000000001</v>
      </c>
      <c r="S540">
        <v>0.1993</v>
      </c>
      <c r="T540">
        <v>0.62580000000000002</v>
      </c>
      <c r="U540">
        <v>13.67</v>
      </c>
      <c r="V540" s="1">
        <v>81908.41</v>
      </c>
      <c r="W540">
        <v>137.88</v>
      </c>
      <c r="X540" s="1">
        <v>179109.95</v>
      </c>
      <c r="Y540">
        <v>0.73880000000000001</v>
      </c>
      <c r="Z540">
        <v>0.1789</v>
      </c>
      <c r="AA540">
        <v>8.2400000000000001E-2</v>
      </c>
      <c r="AB540">
        <v>0.26119999999999999</v>
      </c>
      <c r="AC540">
        <v>179.11</v>
      </c>
      <c r="AD540" s="1">
        <v>5401.27</v>
      </c>
      <c r="AE540">
        <v>562.88</v>
      </c>
      <c r="AF540" s="1">
        <v>157636.34</v>
      </c>
      <c r="AG540" t="s">
        <v>3</v>
      </c>
      <c r="AH540" s="1">
        <v>35905</v>
      </c>
      <c r="AI540" s="1">
        <v>56502.69</v>
      </c>
      <c r="AJ540">
        <v>46.68</v>
      </c>
      <c r="AK540">
        <v>27.28</v>
      </c>
      <c r="AL540">
        <v>33.19</v>
      </c>
      <c r="AM540">
        <v>3.8</v>
      </c>
      <c r="AN540" s="1">
        <v>1216.6300000000001</v>
      </c>
      <c r="AO540">
        <v>1.0597000000000001</v>
      </c>
      <c r="AP540" s="1">
        <v>1461.37</v>
      </c>
      <c r="AQ540" s="1">
        <v>2174.1</v>
      </c>
      <c r="AR540" s="1">
        <v>7209.96</v>
      </c>
      <c r="AS540">
        <v>825.43</v>
      </c>
      <c r="AT540">
        <v>400.73</v>
      </c>
      <c r="AU540" s="1">
        <v>12071.59</v>
      </c>
      <c r="AV540" s="1">
        <v>5899.18</v>
      </c>
      <c r="AW540">
        <v>0.41720000000000002</v>
      </c>
      <c r="AX540" s="1">
        <v>5412.24</v>
      </c>
      <c r="AY540">
        <v>0.38269999999999998</v>
      </c>
      <c r="AZ540" s="1">
        <v>1372.58</v>
      </c>
      <c r="BA540">
        <v>9.7100000000000006E-2</v>
      </c>
      <c r="BB540" s="1">
        <v>1457.22</v>
      </c>
      <c r="BC540">
        <v>0.10299999999999999</v>
      </c>
      <c r="BD540" s="1">
        <v>14141.22</v>
      </c>
      <c r="BE540" s="1">
        <v>4765.6899999999996</v>
      </c>
      <c r="BF540">
        <v>1.2335</v>
      </c>
      <c r="BG540">
        <v>0.56530000000000002</v>
      </c>
      <c r="BH540">
        <v>0.2407</v>
      </c>
      <c r="BI540">
        <v>0.14710000000000001</v>
      </c>
      <c r="BJ540">
        <v>2.9600000000000001E-2</v>
      </c>
      <c r="BK540">
        <v>1.7299999999999999E-2</v>
      </c>
    </row>
    <row r="541" spans="1:63" x14ac:dyDescent="0.25">
      <c r="A541" t="s">
        <v>542</v>
      </c>
      <c r="B541">
        <v>46458</v>
      </c>
      <c r="C541">
        <v>99.29</v>
      </c>
      <c r="D541">
        <v>11.03</v>
      </c>
      <c r="E541" s="1">
        <v>1095.5899999999999</v>
      </c>
      <c r="F541" s="1">
        <v>1060.01</v>
      </c>
      <c r="G541">
        <v>8.9999999999999998E-4</v>
      </c>
      <c r="H541">
        <v>2.9999999999999997E-4</v>
      </c>
      <c r="I541">
        <v>5.3E-3</v>
      </c>
      <c r="J541">
        <v>1E-3</v>
      </c>
      <c r="K541">
        <v>1.3599999999999999E-2</v>
      </c>
      <c r="L541">
        <v>0.95830000000000004</v>
      </c>
      <c r="M541">
        <v>2.07E-2</v>
      </c>
      <c r="N541">
        <v>0.36059999999999998</v>
      </c>
      <c r="O541">
        <v>1E-3</v>
      </c>
      <c r="P541">
        <v>0.15049999999999999</v>
      </c>
      <c r="Q541" s="1">
        <v>57535.22</v>
      </c>
      <c r="R541">
        <v>0.18790000000000001</v>
      </c>
      <c r="S541">
        <v>0.2</v>
      </c>
      <c r="T541">
        <v>0.61209999999999998</v>
      </c>
      <c r="U541">
        <v>9.9</v>
      </c>
      <c r="V541" s="1">
        <v>74913.440000000002</v>
      </c>
      <c r="W541">
        <v>106.34</v>
      </c>
      <c r="X541" s="1">
        <v>211651.78</v>
      </c>
      <c r="Y541">
        <v>0.66500000000000004</v>
      </c>
      <c r="Z541">
        <v>8.4400000000000003E-2</v>
      </c>
      <c r="AA541">
        <v>0.2505</v>
      </c>
      <c r="AB541">
        <v>0.33500000000000002</v>
      </c>
      <c r="AC541">
        <v>211.65</v>
      </c>
      <c r="AD541" s="1">
        <v>6032.83</v>
      </c>
      <c r="AE541">
        <v>498.36</v>
      </c>
      <c r="AF541" s="1">
        <v>170317.49</v>
      </c>
      <c r="AG541" t="s">
        <v>3</v>
      </c>
      <c r="AH541" s="1">
        <v>34868</v>
      </c>
      <c r="AI541" s="1">
        <v>55230.07</v>
      </c>
      <c r="AJ541">
        <v>37.229999999999997</v>
      </c>
      <c r="AK541">
        <v>24.12</v>
      </c>
      <c r="AL541">
        <v>26.56</v>
      </c>
      <c r="AM541">
        <v>4.22</v>
      </c>
      <c r="AN541" s="1">
        <v>1508.92</v>
      </c>
      <c r="AO541">
        <v>1.1737</v>
      </c>
      <c r="AP541" s="1">
        <v>1717.02</v>
      </c>
      <c r="AQ541" s="1">
        <v>2484.9</v>
      </c>
      <c r="AR541" s="1">
        <v>7529.82</v>
      </c>
      <c r="AS541">
        <v>715.05</v>
      </c>
      <c r="AT541">
        <v>338.03</v>
      </c>
      <c r="AU541" s="1">
        <v>12784.81</v>
      </c>
      <c r="AV541" s="1">
        <v>7518.94</v>
      </c>
      <c r="AW541">
        <v>0.46899999999999997</v>
      </c>
      <c r="AX541" s="1">
        <v>5546.43</v>
      </c>
      <c r="AY541">
        <v>0.34599999999999997</v>
      </c>
      <c r="AZ541" s="1">
        <v>1512.13</v>
      </c>
      <c r="BA541">
        <v>9.4299999999999995E-2</v>
      </c>
      <c r="BB541" s="1">
        <v>1454.61</v>
      </c>
      <c r="BC541">
        <v>9.0700000000000003E-2</v>
      </c>
      <c r="BD541" s="1">
        <v>16032.11</v>
      </c>
      <c r="BE541" s="1">
        <v>6416.41</v>
      </c>
      <c r="BF541">
        <v>1.8697999999999999</v>
      </c>
      <c r="BG541">
        <v>0.54400000000000004</v>
      </c>
      <c r="BH541">
        <v>0.24299999999999999</v>
      </c>
      <c r="BI541">
        <v>0.15290000000000001</v>
      </c>
      <c r="BJ541">
        <v>3.85E-2</v>
      </c>
      <c r="BK541">
        <v>2.1700000000000001E-2</v>
      </c>
    </row>
    <row r="542" spans="1:63" x14ac:dyDescent="0.25">
      <c r="A542" t="s">
        <v>543</v>
      </c>
      <c r="B542">
        <v>44933</v>
      </c>
      <c r="C542">
        <v>19.850000000000001</v>
      </c>
      <c r="D542">
        <v>234.8</v>
      </c>
      <c r="E542" s="1">
        <v>4660.75</v>
      </c>
      <c r="F542" s="1">
        <v>4598.92</v>
      </c>
      <c r="G542">
        <v>0.11940000000000001</v>
      </c>
      <c r="H542">
        <v>8.9999999999999998E-4</v>
      </c>
      <c r="I542">
        <v>5.1700000000000003E-2</v>
      </c>
      <c r="J542">
        <v>1.4E-3</v>
      </c>
      <c r="K542">
        <v>4.2500000000000003E-2</v>
      </c>
      <c r="L542">
        <v>0.72870000000000001</v>
      </c>
      <c r="M542">
        <v>5.5399999999999998E-2</v>
      </c>
      <c r="N542">
        <v>8.0100000000000005E-2</v>
      </c>
      <c r="O542">
        <v>3.0099999999999998E-2</v>
      </c>
      <c r="P542">
        <v>0.12</v>
      </c>
      <c r="Q542" s="1">
        <v>80776.039999999994</v>
      </c>
      <c r="R542">
        <v>0.1452</v>
      </c>
      <c r="S542">
        <v>0.18049999999999999</v>
      </c>
      <c r="T542">
        <v>0.67430000000000001</v>
      </c>
      <c r="U542">
        <v>28.95</v>
      </c>
      <c r="V542" s="1">
        <v>98319.58</v>
      </c>
      <c r="W542">
        <v>159.69999999999999</v>
      </c>
      <c r="X542" s="1">
        <v>273651.89</v>
      </c>
      <c r="Y542">
        <v>0.81830000000000003</v>
      </c>
      <c r="Z542">
        <v>0.1507</v>
      </c>
      <c r="AA542">
        <v>3.1E-2</v>
      </c>
      <c r="AB542">
        <v>0.1817</v>
      </c>
      <c r="AC542">
        <v>273.64999999999998</v>
      </c>
      <c r="AD542" s="1">
        <v>11853.79</v>
      </c>
      <c r="AE542" s="1">
        <v>1139.5</v>
      </c>
      <c r="AF542" s="1">
        <v>297516.84999999998</v>
      </c>
      <c r="AG542" t="s">
        <v>3</v>
      </c>
      <c r="AH542" s="1">
        <v>67504.5</v>
      </c>
      <c r="AI542" s="1">
        <v>157381.04999999999</v>
      </c>
      <c r="AJ542">
        <v>90.31</v>
      </c>
      <c r="AK542">
        <v>42.94</v>
      </c>
      <c r="AL542">
        <v>54.92</v>
      </c>
      <c r="AM542">
        <v>5.01</v>
      </c>
      <c r="AN542" s="1">
        <v>3644.56</v>
      </c>
      <c r="AO542">
        <v>0.57999999999999996</v>
      </c>
      <c r="AP542" s="1">
        <v>1641.27</v>
      </c>
      <c r="AQ542" s="1">
        <v>2044.23</v>
      </c>
      <c r="AR542" s="1">
        <v>8893.74</v>
      </c>
      <c r="AS542">
        <v>965.93</v>
      </c>
      <c r="AT542">
        <v>450.63</v>
      </c>
      <c r="AU542" s="1">
        <v>13995.79</v>
      </c>
      <c r="AV542" s="1">
        <v>2782.53</v>
      </c>
      <c r="AW542">
        <v>0.18210000000000001</v>
      </c>
      <c r="AX542" s="1">
        <v>10491.77</v>
      </c>
      <c r="AY542">
        <v>0.68679999999999997</v>
      </c>
      <c r="AZ542" s="1">
        <v>1341.48</v>
      </c>
      <c r="BA542">
        <v>8.7800000000000003E-2</v>
      </c>
      <c r="BB542">
        <v>660.91</v>
      </c>
      <c r="BC542">
        <v>4.3299999999999998E-2</v>
      </c>
      <c r="BD542" s="1">
        <v>15276.7</v>
      </c>
      <c r="BE542" s="1">
        <v>1423.79</v>
      </c>
      <c r="BF542">
        <v>0.11559999999999999</v>
      </c>
      <c r="BG542">
        <v>0.61260000000000003</v>
      </c>
      <c r="BH542">
        <v>0.2258</v>
      </c>
      <c r="BI542">
        <v>0.1081</v>
      </c>
      <c r="BJ542">
        <v>3.1300000000000001E-2</v>
      </c>
      <c r="BK542">
        <v>2.2100000000000002E-2</v>
      </c>
    </row>
    <row r="543" spans="1:63" x14ac:dyDescent="0.25">
      <c r="A543" t="s">
        <v>544</v>
      </c>
      <c r="B543">
        <v>45625</v>
      </c>
      <c r="C543">
        <v>102.33</v>
      </c>
      <c r="D543">
        <v>14.71</v>
      </c>
      <c r="E543" s="1">
        <v>1505.17</v>
      </c>
      <c r="F543" s="1">
        <v>1431.77</v>
      </c>
      <c r="G543">
        <v>4.4999999999999997E-3</v>
      </c>
      <c r="H543">
        <v>4.8999999999999998E-3</v>
      </c>
      <c r="I543">
        <v>9.4999999999999998E-3</v>
      </c>
      <c r="J543">
        <v>1E-3</v>
      </c>
      <c r="K543">
        <v>5.9200000000000003E-2</v>
      </c>
      <c r="L543">
        <v>0.88529999999999998</v>
      </c>
      <c r="M543">
        <v>3.5499999999999997E-2</v>
      </c>
      <c r="N543">
        <v>0.3614</v>
      </c>
      <c r="O543">
        <v>9.4000000000000004E-3</v>
      </c>
      <c r="P543">
        <v>0.14299999999999999</v>
      </c>
      <c r="Q543" s="1">
        <v>61752.13</v>
      </c>
      <c r="R543">
        <v>0.15629999999999999</v>
      </c>
      <c r="S543">
        <v>0.20680000000000001</v>
      </c>
      <c r="T543">
        <v>0.63700000000000001</v>
      </c>
      <c r="U543">
        <v>12.05</v>
      </c>
      <c r="V543" s="1">
        <v>75195.34</v>
      </c>
      <c r="W543">
        <v>120.86</v>
      </c>
      <c r="X543" s="1">
        <v>208014.82</v>
      </c>
      <c r="Y543">
        <v>0.7026</v>
      </c>
      <c r="Z543">
        <v>0.14299999999999999</v>
      </c>
      <c r="AA543">
        <v>0.15440000000000001</v>
      </c>
      <c r="AB543">
        <v>0.2974</v>
      </c>
      <c r="AC543">
        <v>208.01</v>
      </c>
      <c r="AD543" s="1">
        <v>6484.82</v>
      </c>
      <c r="AE543">
        <v>585.33000000000004</v>
      </c>
      <c r="AF543" s="1">
        <v>181913.06</v>
      </c>
      <c r="AG543" t="s">
        <v>3</v>
      </c>
      <c r="AH543" s="1">
        <v>34962</v>
      </c>
      <c r="AI543" s="1">
        <v>56337.53</v>
      </c>
      <c r="AJ543">
        <v>44.76</v>
      </c>
      <c r="AK543">
        <v>26.35</v>
      </c>
      <c r="AL543">
        <v>32.14</v>
      </c>
      <c r="AM543">
        <v>4.25</v>
      </c>
      <c r="AN543" s="1">
        <v>1583.26</v>
      </c>
      <c r="AO543">
        <v>1.1857</v>
      </c>
      <c r="AP543" s="1">
        <v>1626.18</v>
      </c>
      <c r="AQ543" s="1">
        <v>2240.81</v>
      </c>
      <c r="AR543" s="1">
        <v>7353.51</v>
      </c>
      <c r="AS543">
        <v>785.12</v>
      </c>
      <c r="AT543">
        <v>372.35</v>
      </c>
      <c r="AU543" s="1">
        <v>12377.97</v>
      </c>
      <c r="AV543" s="1">
        <v>5865.02</v>
      </c>
      <c r="AW543">
        <v>0.39550000000000002</v>
      </c>
      <c r="AX543" s="1">
        <v>6166.89</v>
      </c>
      <c r="AY543">
        <v>0.41589999999999999</v>
      </c>
      <c r="AZ543" s="1">
        <v>1419.44</v>
      </c>
      <c r="BA543">
        <v>9.5699999999999993E-2</v>
      </c>
      <c r="BB543" s="1">
        <v>1377.77</v>
      </c>
      <c r="BC543">
        <v>9.2899999999999996E-2</v>
      </c>
      <c r="BD543" s="1">
        <v>14829.12</v>
      </c>
      <c r="BE543" s="1">
        <v>4361.13</v>
      </c>
      <c r="BF543">
        <v>1.1357999999999999</v>
      </c>
      <c r="BG543">
        <v>0.5585</v>
      </c>
      <c r="BH543">
        <v>0.2366</v>
      </c>
      <c r="BI543">
        <v>0.1517</v>
      </c>
      <c r="BJ543">
        <v>3.3300000000000003E-2</v>
      </c>
      <c r="BK543">
        <v>1.9800000000000002E-2</v>
      </c>
    </row>
    <row r="544" spans="1:63" x14ac:dyDescent="0.25">
      <c r="A544" t="s">
        <v>545</v>
      </c>
      <c r="B544">
        <v>47522</v>
      </c>
      <c r="C544">
        <v>88.48</v>
      </c>
      <c r="D544">
        <v>7.23</v>
      </c>
      <c r="E544">
        <v>640.12</v>
      </c>
      <c r="F544">
        <v>606.24</v>
      </c>
      <c r="G544">
        <v>2E-3</v>
      </c>
      <c r="H544">
        <v>6.9999999999999999E-4</v>
      </c>
      <c r="I544">
        <v>4.4000000000000003E-3</v>
      </c>
      <c r="J544">
        <v>1.2999999999999999E-3</v>
      </c>
      <c r="K544">
        <v>2.5999999999999999E-2</v>
      </c>
      <c r="L544">
        <v>0.93430000000000002</v>
      </c>
      <c r="M544">
        <v>3.1300000000000001E-2</v>
      </c>
      <c r="N544">
        <v>0.46250000000000002</v>
      </c>
      <c r="O544">
        <v>4.7000000000000002E-3</v>
      </c>
      <c r="P544">
        <v>0.1615</v>
      </c>
      <c r="Q544" s="1">
        <v>55947.78</v>
      </c>
      <c r="R544">
        <v>0.22209999999999999</v>
      </c>
      <c r="S544">
        <v>0.219</v>
      </c>
      <c r="T544">
        <v>0.55889999999999995</v>
      </c>
      <c r="U544">
        <v>7.86</v>
      </c>
      <c r="V544" s="1">
        <v>68985.710000000006</v>
      </c>
      <c r="W544">
        <v>77.77</v>
      </c>
      <c r="X544" s="1">
        <v>202100.16</v>
      </c>
      <c r="Y544">
        <v>0.67959999999999998</v>
      </c>
      <c r="Z544">
        <v>4.9500000000000002E-2</v>
      </c>
      <c r="AA544">
        <v>0.27089999999999997</v>
      </c>
      <c r="AB544">
        <v>0.32040000000000002</v>
      </c>
      <c r="AC544">
        <v>202.1</v>
      </c>
      <c r="AD544" s="1">
        <v>6023.39</v>
      </c>
      <c r="AE544">
        <v>523.39</v>
      </c>
      <c r="AF544" s="1">
        <v>171742.2</v>
      </c>
      <c r="AG544" t="s">
        <v>3</v>
      </c>
      <c r="AH544" s="1">
        <v>33887</v>
      </c>
      <c r="AI544" s="1">
        <v>51211.15</v>
      </c>
      <c r="AJ544">
        <v>38.71</v>
      </c>
      <c r="AK544">
        <v>25.29</v>
      </c>
      <c r="AL544">
        <v>26.92</v>
      </c>
      <c r="AM544">
        <v>4.43</v>
      </c>
      <c r="AN544" s="1">
        <v>1320.19</v>
      </c>
      <c r="AO544">
        <v>1.4218</v>
      </c>
      <c r="AP544" s="1">
        <v>2113.2399999999998</v>
      </c>
      <c r="AQ544" s="1">
        <v>2844.7</v>
      </c>
      <c r="AR544" s="1">
        <v>8037.64</v>
      </c>
      <c r="AS544">
        <v>749.85</v>
      </c>
      <c r="AT544">
        <v>386.65</v>
      </c>
      <c r="AU544" s="1">
        <v>14132.08</v>
      </c>
      <c r="AV544" s="1">
        <v>9193.36</v>
      </c>
      <c r="AW544">
        <v>0.50419999999999998</v>
      </c>
      <c r="AX544" s="1">
        <v>5784.51</v>
      </c>
      <c r="AY544">
        <v>0.31719999999999998</v>
      </c>
      <c r="AZ544" s="1">
        <v>1690.78</v>
      </c>
      <c r="BA544">
        <v>9.2700000000000005E-2</v>
      </c>
      <c r="BB544" s="1">
        <v>1564.81</v>
      </c>
      <c r="BC544">
        <v>8.5800000000000001E-2</v>
      </c>
      <c r="BD544" s="1">
        <v>18233.47</v>
      </c>
      <c r="BE544" s="1">
        <v>7631.02</v>
      </c>
      <c r="BF544">
        <v>2.5024999999999999</v>
      </c>
      <c r="BG544">
        <v>0.53029999999999999</v>
      </c>
      <c r="BH544">
        <v>0.2419</v>
      </c>
      <c r="BI544">
        <v>0.1721</v>
      </c>
      <c r="BJ544">
        <v>3.8899999999999997E-2</v>
      </c>
      <c r="BK544">
        <v>1.6899999999999998E-2</v>
      </c>
    </row>
    <row r="545" spans="1:63" x14ac:dyDescent="0.25">
      <c r="A545" t="s">
        <v>546</v>
      </c>
      <c r="B545">
        <v>44941</v>
      </c>
      <c r="C545">
        <v>61.1</v>
      </c>
      <c r="D545">
        <v>37.32</v>
      </c>
      <c r="E545" s="1">
        <v>2280.38</v>
      </c>
      <c r="F545" s="1">
        <v>2087.87</v>
      </c>
      <c r="G545">
        <v>6.3E-3</v>
      </c>
      <c r="H545">
        <v>8.0000000000000004E-4</v>
      </c>
      <c r="I545">
        <v>2.7099999999999999E-2</v>
      </c>
      <c r="J545">
        <v>8.9999999999999998E-4</v>
      </c>
      <c r="K545">
        <v>7.4999999999999997E-2</v>
      </c>
      <c r="L545">
        <v>0.82430000000000003</v>
      </c>
      <c r="M545">
        <v>6.5699999999999995E-2</v>
      </c>
      <c r="N545">
        <v>0.47489999999999999</v>
      </c>
      <c r="O545">
        <v>2.1999999999999999E-2</v>
      </c>
      <c r="P545">
        <v>0.15859999999999999</v>
      </c>
      <c r="Q545" s="1">
        <v>62728.25</v>
      </c>
      <c r="R545">
        <v>0.19059999999999999</v>
      </c>
      <c r="S545">
        <v>0.18959999999999999</v>
      </c>
      <c r="T545">
        <v>0.61980000000000002</v>
      </c>
      <c r="U545">
        <v>15.19</v>
      </c>
      <c r="V545" s="1">
        <v>84183.53</v>
      </c>
      <c r="W545">
        <v>144.69999999999999</v>
      </c>
      <c r="X545" s="1">
        <v>160869.26</v>
      </c>
      <c r="Y545">
        <v>0.71789999999999998</v>
      </c>
      <c r="Z545">
        <v>0.21340000000000001</v>
      </c>
      <c r="AA545">
        <v>6.88E-2</v>
      </c>
      <c r="AB545">
        <v>0.28210000000000002</v>
      </c>
      <c r="AC545">
        <v>160.87</v>
      </c>
      <c r="AD545" s="1">
        <v>4866.68</v>
      </c>
      <c r="AE545">
        <v>504.74</v>
      </c>
      <c r="AF545" s="1">
        <v>151208.35999999999</v>
      </c>
      <c r="AG545" t="s">
        <v>3</v>
      </c>
      <c r="AH545" s="1">
        <v>33525</v>
      </c>
      <c r="AI545" s="1">
        <v>53457.71</v>
      </c>
      <c r="AJ545">
        <v>45.92</v>
      </c>
      <c r="AK545">
        <v>27.88</v>
      </c>
      <c r="AL545">
        <v>34.5</v>
      </c>
      <c r="AM545">
        <v>4.21</v>
      </c>
      <c r="AN545" s="1">
        <v>1407.53</v>
      </c>
      <c r="AO545">
        <v>1.0261</v>
      </c>
      <c r="AP545" s="1">
        <v>1518.02</v>
      </c>
      <c r="AQ545" s="1">
        <v>2064.4699999999998</v>
      </c>
      <c r="AR545" s="1">
        <v>7373.05</v>
      </c>
      <c r="AS545">
        <v>780.98</v>
      </c>
      <c r="AT545">
        <v>290.83999999999997</v>
      </c>
      <c r="AU545" s="1">
        <v>12027.36</v>
      </c>
      <c r="AV545" s="1">
        <v>6600.83</v>
      </c>
      <c r="AW545">
        <v>0.46700000000000003</v>
      </c>
      <c r="AX545" s="1">
        <v>5036.3500000000004</v>
      </c>
      <c r="AY545">
        <v>0.35630000000000001</v>
      </c>
      <c r="AZ545" s="1">
        <v>1077.1099999999999</v>
      </c>
      <c r="BA545">
        <v>7.6200000000000004E-2</v>
      </c>
      <c r="BB545" s="1">
        <v>1421.23</v>
      </c>
      <c r="BC545">
        <v>0.10050000000000001</v>
      </c>
      <c r="BD545" s="1">
        <v>14135.52</v>
      </c>
      <c r="BE545" s="1">
        <v>4799.83</v>
      </c>
      <c r="BF545">
        <v>1.3838999999999999</v>
      </c>
      <c r="BG545">
        <v>0.56179999999999997</v>
      </c>
      <c r="BH545">
        <v>0.23980000000000001</v>
      </c>
      <c r="BI545">
        <v>0.15379999999999999</v>
      </c>
      <c r="BJ545">
        <v>2.9000000000000001E-2</v>
      </c>
      <c r="BK545">
        <v>1.5699999999999999E-2</v>
      </c>
    </row>
    <row r="546" spans="1:63" x14ac:dyDescent="0.25">
      <c r="A546" t="s">
        <v>547</v>
      </c>
      <c r="B546">
        <v>49643</v>
      </c>
      <c r="C546">
        <v>72.430000000000007</v>
      </c>
      <c r="D546">
        <v>16.95</v>
      </c>
      <c r="E546" s="1">
        <v>1227.58</v>
      </c>
      <c r="F546" s="1">
        <v>1163.74</v>
      </c>
      <c r="G546">
        <v>2.2000000000000001E-3</v>
      </c>
      <c r="H546">
        <v>6.9999999999999999E-4</v>
      </c>
      <c r="I546">
        <v>6.8999999999999999E-3</v>
      </c>
      <c r="J546">
        <v>8.9999999999999998E-4</v>
      </c>
      <c r="K546">
        <v>1.77E-2</v>
      </c>
      <c r="L546">
        <v>0.94410000000000005</v>
      </c>
      <c r="M546">
        <v>2.76E-2</v>
      </c>
      <c r="N546">
        <v>0.41010000000000002</v>
      </c>
      <c r="O546">
        <v>1.5E-3</v>
      </c>
      <c r="P546">
        <v>0.15579999999999999</v>
      </c>
      <c r="Q546" s="1">
        <v>56092.29</v>
      </c>
      <c r="R546">
        <v>0.20480000000000001</v>
      </c>
      <c r="S546">
        <v>0.24340000000000001</v>
      </c>
      <c r="T546">
        <v>0.55189999999999995</v>
      </c>
      <c r="U546">
        <v>9.81</v>
      </c>
      <c r="V546" s="1">
        <v>79363.990000000005</v>
      </c>
      <c r="W546">
        <v>119.1</v>
      </c>
      <c r="X546" s="1">
        <v>186696.25</v>
      </c>
      <c r="Y546">
        <v>0.70760000000000001</v>
      </c>
      <c r="Z546">
        <v>0.1038</v>
      </c>
      <c r="AA546">
        <v>0.18859999999999999</v>
      </c>
      <c r="AB546">
        <v>0.29239999999999999</v>
      </c>
      <c r="AC546">
        <v>186.7</v>
      </c>
      <c r="AD546" s="1">
        <v>5225.13</v>
      </c>
      <c r="AE546">
        <v>485.23</v>
      </c>
      <c r="AF546" s="1">
        <v>149139.53</v>
      </c>
      <c r="AG546" t="s">
        <v>3</v>
      </c>
      <c r="AH546" s="1">
        <v>34716</v>
      </c>
      <c r="AI546" s="1">
        <v>53500.44</v>
      </c>
      <c r="AJ546">
        <v>41.15</v>
      </c>
      <c r="AK546">
        <v>24.48</v>
      </c>
      <c r="AL546">
        <v>27.74</v>
      </c>
      <c r="AM546">
        <v>4.5199999999999996</v>
      </c>
      <c r="AN546" s="1">
        <v>1582.02</v>
      </c>
      <c r="AO546">
        <v>1.0390999999999999</v>
      </c>
      <c r="AP546" s="1">
        <v>1652.76</v>
      </c>
      <c r="AQ546" s="1">
        <v>2266.04</v>
      </c>
      <c r="AR546" s="1">
        <v>7172.55</v>
      </c>
      <c r="AS546">
        <v>721.68</v>
      </c>
      <c r="AT546">
        <v>376.49</v>
      </c>
      <c r="AU546" s="1">
        <v>12189.53</v>
      </c>
      <c r="AV546" s="1">
        <v>7502.98</v>
      </c>
      <c r="AW546">
        <v>0.49780000000000002</v>
      </c>
      <c r="AX546" s="1">
        <v>4846.78</v>
      </c>
      <c r="AY546">
        <v>0.3216</v>
      </c>
      <c r="AZ546" s="1">
        <v>1390.06</v>
      </c>
      <c r="BA546">
        <v>9.2200000000000004E-2</v>
      </c>
      <c r="BB546" s="1">
        <v>1331.72</v>
      </c>
      <c r="BC546">
        <v>8.8400000000000006E-2</v>
      </c>
      <c r="BD546" s="1">
        <v>15071.55</v>
      </c>
      <c r="BE546" s="1">
        <v>6383.43</v>
      </c>
      <c r="BF546">
        <v>1.8897999999999999</v>
      </c>
      <c r="BG546">
        <v>0.53090000000000004</v>
      </c>
      <c r="BH546">
        <v>0.24959999999999999</v>
      </c>
      <c r="BI546">
        <v>0.16969999999999999</v>
      </c>
      <c r="BJ546">
        <v>3.2500000000000001E-2</v>
      </c>
      <c r="BK546">
        <v>1.7399999999999999E-2</v>
      </c>
    </row>
    <row r="547" spans="1:63" x14ac:dyDescent="0.25">
      <c r="A547" t="s">
        <v>548</v>
      </c>
      <c r="B547">
        <v>48744</v>
      </c>
      <c r="C547">
        <v>64.709999999999994</v>
      </c>
      <c r="D547">
        <v>24.92</v>
      </c>
      <c r="E547" s="1">
        <v>1612.46</v>
      </c>
      <c r="F547" s="1">
        <v>1547.62</v>
      </c>
      <c r="G547">
        <v>4.5999999999999999E-3</v>
      </c>
      <c r="H547">
        <v>5.0000000000000001E-4</v>
      </c>
      <c r="I547">
        <v>8.8000000000000005E-3</v>
      </c>
      <c r="J547">
        <v>1.2999999999999999E-3</v>
      </c>
      <c r="K547">
        <v>2.7699999999999999E-2</v>
      </c>
      <c r="L547">
        <v>0.92659999999999998</v>
      </c>
      <c r="M547">
        <v>3.0499999999999999E-2</v>
      </c>
      <c r="N547">
        <v>0.3075</v>
      </c>
      <c r="O547">
        <v>2.8999999999999998E-3</v>
      </c>
      <c r="P547">
        <v>0.1386</v>
      </c>
      <c r="Q547" s="1">
        <v>61747.6</v>
      </c>
      <c r="R547">
        <v>0.2054</v>
      </c>
      <c r="S547">
        <v>0.1973</v>
      </c>
      <c r="T547">
        <v>0.59730000000000005</v>
      </c>
      <c r="U547">
        <v>12.1</v>
      </c>
      <c r="V547" s="1">
        <v>82402.77</v>
      </c>
      <c r="W547">
        <v>127.97</v>
      </c>
      <c r="X547" s="1">
        <v>211708.09</v>
      </c>
      <c r="Y547">
        <v>0.75890000000000002</v>
      </c>
      <c r="Z547">
        <v>0.1225</v>
      </c>
      <c r="AA547">
        <v>0.1186</v>
      </c>
      <c r="AB547">
        <v>0.24110000000000001</v>
      </c>
      <c r="AC547">
        <v>211.71</v>
      </c>
      <c r="AD547" s="1">
        <v>6466.68</v>
      </c>
      <c r="AE547">
        <v>631.96</v>
      </c>
      <c r="AF547" s="1">
        <v>187174.92</v>
      </c>
      <c r="AG547" t="s">
        <v>3</v>
      </c>
      <c r="AH547" s="1">
        <v>39582</v>
      </c>
      <c r="AI547" s="1">
        <v>63850.26</v>
      </c>
      <c r="AJ547">
        <v>45.53</v>
      </c>
      <c r="AK547">
        <v>27.71</v>
      </c>
      <c r="AL547">
        <v>31.35</v>
      </c>
      <c r="AM547">
        <v>4.78</v>
      </c>
      <c r="AN547" s="1">
        <v>1826.49</v>
      </c>
      <c r="AO547">
        <v>1.0275000000000001</v>
      </c>
      <c r="AP547" s="1">
        <v>1488.66</v>
      </c>
      <c r="AQ547" s="1">
        <v>2202.5700000000002</v>
      </c>
      <c r="AR547" s="1">
        <v>6967.21</v>
      </c>
      <c r="AS547">
        <v>781.44</v>
      </c>
      <c r="AT547">
        <v>389.87</v>
      </c>
      <c r="AU547" s="1">
        <v>11829.75</v>
      </c>
      <c r="AV547" s="1">
        <v>5518.65</v>
      </c>
      <c r="AW547">
        <v>0.39439999999999997</v>
      </c>
      <c r="AX547" s="1">
        <v>6204.83</v>
      </c>
      <c r="AY547">
        <v>0.44350000000000001</v>
      </c>
      <c r="AZ547" s="1">
        <v>1197.79</v>
      </c>
      <c r="BA547">
        <v>8.5599999999999996E-2</v>
      </c>
      <c r="BB547" s="1">
        <v>1069.55</v>
      </c>
      <c r="BC547">
        <v>7.6399999999999996E-2</v>
      </c>
      <c r="BD547" s="1">
        <v>13990.82</v>
      </c>
      <c r="BE547" s="1">
        <v>4136.07</v>
      </c>
      <c r="BF547">
        <v>0.85019999999999996</v>
      </c>
      <c r="BG547">
        <v>0.57020000000000004</v>
      </c>
      <c r="BH547">
        <v>0.23330000000000001</v>
      </c>
      <c r="BI547">
        <v>0.14410000000000001</v>
      </c>
      <c r="BJ547">
        <v>3.44E-2</v>
      </c>
      <c r="BK547">
        <v>1.8100000000000002E-2</v>
      </c>
    </row>
    <row r="548" spans="1:63" x14ac:dyDescent="0.25">
      <c r="A548" t="s">
        <v>549</v>
      </c>
      <c r="B548">
        <v>47464</v>
      </c>
      <c r="C548">
        <v>53.19</v>
      </c>
      <c r="D548">
        <v>27.99</v>
      </c>
      <c r="E548" s="1">
        <v>1488.57</v>
      </c>
      <c r="F548" s="1">
        <v>1452.92</v>
      </c>
      <c r="G548">
        <v>7.1000000000000004E-3</v>
      </c>
      <c r="H548">
        <v>1.5E-3</v>
      </c>
      <c r="I548">
        <v>9.1000000000000004E-3</v>
      </c>
      <c r="J548">
        <v>6.9999999999999999E-4</v>
      </c>
      <c r="K548">
        <v>3.8100000000000002E-2</v>
      </c>
      <c r="L548">
        <v>0.91820000000000002</v>
      </c>
      <c r="M548">
        <v>2.52E-2</v>
      </c>
      <c r="N548">
        <v>0.18160000000000001</v>
      </c>
      <c r="O548">
        <v>1.47E-2</v>
      </c>
      <c r="P548">
        <v>0.11269999999999999</v>
      </c>
      <c r="Q548" s="1">
        <v>63972.21</v>
      </c>
      <c r="R548">
        <v>0.16470000000000001</v>
      </c>
      <c r="S548">
        <v>0.18140000000000001</v>
      </c>
      <c r="T548">
        <v>0.65390000000000004</v>
      </c>
      <c r="U548">
        <v>9.86</v>
      </c>
      <c r="V548" s="1">
        <v>86199.22</v>
      </c>
      <c r="W548">
        <v>147</v>
      </c>
      <c r="X548" s="1">
        <v>231399.33</v>
      </c>
      <c r="Y548">
        <v>0.79910000000000003</v>
      </c>
      <c r="Z548">
        <v>0.12889999999999999</v>
      </c>
      <c r="AA548">
        <v>7.1999999999999995E-2</v>
      </c>
      <c r="AB548">
        <v>0.2009</v>
      </c>
      <c r="AC548">
        <v>231.4</v>
      </c>
      <c r="AD548" s="1">
        <v>6903.66</v>
      </c>
      <c r="AE548">
        <v>712.41</v>
      </c>
      <c r="AF548" s="1">
        <v>199873.01</v>
      </c>
      <c r="AG548" t="s">
        <v>3</v>
      </c>
      <c r="AH548" s="1">
        <v>43708</v>
      </c>
      <c r="AI548" s="1">
        <v>79467.56</v>
      </c>
      <c r="AJ548">
        <v>48.93</v>
      </c>
      <c r="AK548">
        <v>26.79</v>
      </c>
      <c r="AL548">
        <v>31.43</v>
      </c>
      <c r="AM548">
        <v>4.7300000000000004</v>
      </c>
      <c r="AN548" s="1">
        <v>1910.79</v>
      </c>
      <c r="AO548">
        <v>0.92200000000000004</v>
      </c>
      <c r="AP548" s="1">
        <v>1480.25</v>
      </c>
      <c r="AQ548" s="1">
        <v>2085.2600000000002</v>
      </c>
      <c r="AR548" s="1">
        <v>7033.21</v>
      </c>
      <c r="AS548">
        <v>714.93</v>
      </c>
      <c r="AT548">
        <v>337.83</v>
      </c>
      <c r="AU548" s="1">
        <v>11651.48</v>
      </c>
      <c r="AV548" s="1">
        <v>4379.46</v>
      </c>
      <c r="AW548">
        <v>0.32040000000000002</v>
      </c>
      <c r="AX548" s="1">
        <v>7028.17</v>
      </c>
      <c r="AY548">
        <v>0.5141</v>
      </c>
      <c r="AZ548" s="1">
        <v>1374.68</v>
      </c>
      <c r="BA548">
        <v>0.10059999999999999</v>
      </c>
      <c r="BB548">
        <v>888.52</v>
      </c>
      <c r="BC548">
        <v>6.5000000000000002E-2</v>
      </c>
      <c r="BD548" s="1">
        <v>13670.84</v>
      </c>
      <c r="BE548" s="1">
        <v>3178.71</v>
      </c>
      <c r="BF548">
        <v>0.51790000000000003</v>
      </c>
      <c r="BG548">
        <v>0.56399999999999995</v>
      </c>
      <c r="BH548">
        <v>0.22939999999999999</v>
      </c>
      <c r="BI548">
        <v>0.1535</v>
      </c>
      <c r="BJ548">
        <v>3.27E-2</v>
      </c>
      <c r="BK548">
        <v>2.0400000000000001E-2</v>
      </c>
    </row>
    <row r="549" spans="1:63" x14ac:dyDescent="0.25">
      <c r="A549" t="s">
        <v>550</v>
      </c>
      <c r="B549">
        <v>44966</v>
      </c>
      <c r="C549">
        <v>74.14</v>
      </c>
      <c r="D549">
        <v>27.97</v>
      </c>
      <c r="E549" s="1">
        <v>2073.5</v>
      </c>
      <c r="F549" s="1">
        <v>1938.35</v>
      </c>
      <c r="G549">
        <v>5.7999999999999996E-3</v>
      </c>
      <c r="H549">
        <v>4.0000000000000001E-3</v>
      </c>
      <c r="I549">
        <v>1.7100000000000001E-2</v>
      </c>
      <c r="J549">
        <v>1E-3</v>
      </c>
      <c r="K549">
        <v>5.1900000000000002E-2</v>
      </c>
      <c r="L549">
        <v>0.86970000000000003</v>
      </c>
      <c r="M549">
        <v>5.0500000000000003E-2</v>
      </c>
      <c r="N549">
        <v>0.4577</v>
      </c>
      <c r="O549">
        <v>1.4500000000000001E-2</v>
      </c>
      <c r="P549">
        <v>0.15859999999999999</v>
      </c>
      <c r="Q549" s="1">
        <v>61948.6</v>
      </c>
      <c r="R549">
        <v>0.1729</v>
      </c>
      <c r="S549">
        <v>0.18659999999999999</v>
      </c>
      <c r="T549">
        <v>0.64049999999999996</v>
      </c>
      <c r="U549">
        <v>14.67</v>
      </c>
      <c r="V549" s="1">
        <v>79364.259999999995</v>
      </c>
      <c r="W549">
        <v>137.29</v>
      </c>
      <c r="X549" s="1">
        <v>179661.03</v>
      </c>
      <c r="Y549">
        <v>0.73529999999999995</v>
      </c>
      <c r="Z549">
        <v>0.19550000000000001</v>
      </c>
      <c r="AA549">
        <v>6.9099999999999995E-2</v>
      </c>
      <c r="AB549">
        <v>0.26469999999999999</v>
      </c>
      <c r="AC549">
        <v>179.66</v>
      </c>
      <c r="AD549" s="1">
        <v>5298.11</v>
      </c>
      <c r="AE549">
        <v>570.41</v>
      </c>
      <c r="AF549" s="1">
        <v>166905.34</v>
      </c>
      <c r="AG549" t="s">
        <v>3</v>
      </c>
      <c r="AH549" s="1">
        <v>33629</v>
      </c>
      <c r="AI549" s="1">
        <v>53930.58</v>
      </c>
      <c r="AJ549">
        <v>46.22</v>
      </c>
      <c r="AK549">
        <v>27.08</v>
      </c>
      <c r="AL549">
        <v>33.71</v>
      </c>
      <c r="AM549">
        <v>4.01</v>
      </c>
      <c r="AN549" s="1">
        <v>1309.5899999999999</v>
      </c>
      <c r="AO549">
        <v>1.1415999999999999</v>
      </c>
      <c r="AP549" s="1">
        <v>1527.64</v>
      </c>
      <c r="AQ549" s="1">
        <v>2085.77</v>
      </c>
      <c r="AR549" s="1">
        <v>7370.26</v>
      </c>
      <c r="AS549">
        <v>804.7</v>
      </c>
      <c r="AT549">
        <v>345.86</v>
      </c>
      <c r="AU549" s="1">
        <v>12134.24</v>
      </c>
      <c r="AV549" s="1">
        <v>6141.16</v>
      </c>
      <c r="AW549">
        <v>0.42730000000000001</v>
      </c>
      <c r="AX549" s="1">
        <v>5644.68</v>
      </c>
      <c r="AY549">
        <v>0.39269999999999999</v>
      </c>
      <c r="AZ549" s="1">
        <v>1167.8599999999999</v>
      </c>
      <c r="BA549">
        <v>8.1299999999999997E-2</v>
      </c>
      <c r="BB549" s="1">
        <v>1419.18</v>
      </c>
      <c r="BC549">
        <v>9.8699999999999996E-2</v>
      </c>
      <c r="BD549" s="1">
        <v>14372.88</v>
      </c>
      <c r="BE549" s="1">
        <v>4553.93</v>
      </c>
      <c r="BF549">
        <v>1.2863</v>
      </c>
      <c r="BG549">
        <v>0.56699999999999995</v>
      </c>
      <c r="BH549">
        <v>0.24129999999999999</v>
      </c>
      <c r="BI549">
        <v>0.14549999999999999</v>
      </c>
      <c r="BJ549">
        <v>2.8799999999999999E-2</v>
      </c>
      <c r="BK549">
        <v>1.7399999999999999E-2</v>
      </c>
    </row>
    <row r="550" spans="1:63" x14ac:dyDescent="0.25">
      <c r="A550" t="s">
        <v>551</v>
      </c>
      <c r="B550">
        <v>44958</v>
      </c>
      <c r="C550">
        <v>32.24</v>
      </c>
      <c r="D550">
        <v>96.88</v>
      </c>
      <c r="E550" s="1">
        <v>3123.15</v>
      </c>
      <c r="F550" s="1">
        <v>2928.07</v>
      </c>
      <c r="G550">
        <v>1.95E-2</v>
      </c>
      <c r="H550">
        <v>1E-3</v>
      </c>
      <c r="I550">
        <v>7.7299999999999994E-2</v>
      </c>
      <c r="J550">
        <v>1.1000000000000001E-3</v>
      </c>
      <c r="K550">
        <v>6.3700000000000007E-2</v>
      </c>
      <c r="L550">
        <v>0.77580000000000005</v>
      </c>
      <c r="M550">
        <v>6.1499999999999999E-2</v>
      </c>
      <c r="N550">
        <v>0.29320000000000002</v>
      </c>
      <c r="O550">
        <v>2.46E-2</v>
      </c>
      <c r="P550">
        <v>0.14280000000000001</v>
      </c>
      <c r="Q550" s="1">
        <v>68463.98</v>
      </c>
      <c r="R550">
        <v>0.16</v>
      </c>
      <c r="S550">
        <v>0.17860000000000001</v>
      </c>
      <c r="T550">
        <v>0.66139999999999999</v>
      </c>
      <c r="U550">
        <v>20</v>
      </c>
      <c r="V550" s="1">
        <v>92178.66</v>
      </c>
      <c r="W550">
        <v>151.61000000000001</v>
      </c>
      <c r="X550" s="1">
        <v>196901.02</v>
      </c>
      <c r="Y550">
        <v>0.70720000000000005</v>
      </c>
      <c r="Z550">
        <v>0.2379</v>
      </c>
      <c r="AA550">
        <v>5.4899999999999997E-2</v>
      </c>
      <c r="AB550">
        <v>0.2928</v>
      </c>
      <c r="AC550">
        <v>196.9</v>
      </c>
      <c r="AD550" s="1">
        <v>7791.67</v>
      </c>
      <c r="AE550">
        <v>741.78</v>
      </c>
      <c r="AF550" s="1">
        <v>185083.49</v>
      </c>
      <c r="AG550" t="s">
        <v>3</v>
      </c>
      <c r="AH550" s="1">
        <v>39559</v>
      </c>
      <c r="AI550" s="1">
        <v>66132.460000000006</v>
      </c>
      <c r="AJ550">
        <v>62.01</v>
      </c>
      <c r="AK550">
        <v>36.340000000000003</v>
      </c>
      <c r="AL550">
        <v>43.34</v>
      </c>
      <c r="AM550">
        <v>5.04</v>
      </c>
      <c r="AN550" s="1">
        <v>2063.69</v>
      </c>
      <c r="AO550">
        <v>0.91200000000000003</v>
      </c>
      <c r="AP550" s="1">
        <v>1565.65</v>
      </c>
      <c r="AQ550" s="1">
        <v>2090.31</v>
      </c>
      <c r="AR550" s="1">
        <v>7564.15</v>
      </c>
      <c r="AS550">
        <v>831.09</v>
      </c>
      <c r="AT550">
        <v>314.94</v>
      </c>
      <c r="AU550" s="1">
        <v>12366.13</v>
      </c>
      <c r="AV550" s="1">
        <v>4720.12</v>
      </c>
      <c r="AW550">
        <v>0.33019999999999999</v>
      </c>
      <c r="AX550" s="1">
        <v>7387.91</v>
      </c>
      <c r="AY550">
        <v>0.51680000000000004</v>
      </c>
      <c r="AZ550">
        <v>985.07</v>
      </c>
      <c r="BA550">
        <v>6.8900000000000003E-2</v>
      </c>
      <c r="BB550" s="1">
        <v>1203.05</v>
      </c>
      <c r="BC550">
        <v>8.4199999999999997E-2</v>
      </c>
      <c r="BD550" s="1">
        <v>14296.16</v>
      </c>
      <c r="BE550" s="1">
        <v>2869.75</v>
      </c>
      <c r="BF550">
        <v>0.54910000000000003</v>
      </c>
      <c r="BG550">
        <v>0.57789999999999997</v>
      </c>
      <c r="BH550">
        <v>0.23319999999999999</v>
      </c>
      <c r="BI550">
        <v>0.1396</v>
      </c>
      <c r="BJ550">
        <v>2.9499999999999998E-2</v>
      </c>
      <c r="BK550">
        <v>1.9900000000000001E-2</v>
      </c>
    </row>
    <row r="551" spans="1:63" x14ac:dyDescent="0.25">
      <c r="A551" t="s">
        <v>552</v>
      </c>
      <c r="B551">
        <v>47472</v>
      </c>
      <c r="C551">
        <v>61.19</v>
      </c>
      <c r="D551">
        <v>7.51</v>
      </c>
      <c r="E551">
        <v>482.51</v>
      </c>
      <c r="F551">
        <v>465.1</v>
      </c>
      <c r="G551">
        <v>2.7000000000000001E-3</v>
      </c>
      <c r="H551">
        <v>8.9999999999999998E-4</v>
      </c>
      <c r="I551">
        <v>1.06E-2</v>
      </c>
      <c r="J551">
        <v>1.1000000000000001E-3</v>
      </c>
      <c r="K551">
        <v>5.6300000000000003E-2</v>
      </c>
      <c r="L551">
        <v>0.90659999999999996</v>
      </c>
      <c r="M551">
        <v>2.18E-2</v>
      </c>
      <c r="N551">
        <v>0.31469999999999998</v>
      </c>
      <c r="O551">
        <v>4.7999999999999996E-3</v>
      </c>
      <c r="P551">
        <v>0.1447</v>
      </c>
      <c r="Q551" s="1">
        <v>55872.21</v>
      </c>
      <c r="R551">
        <v>0.2157</v>
      </c>
      <c r="S551">
        <v>0.22070000000000001</v>
      </c>
      <c r="T551">
        <v>0.56369999999999998</v>
      </c>
      <c r="U551">
        <v>5.75</v>
      </c>
      <c r="V551" s="1">
        <v>69503.490000000005</v>
      </c>
      <c r="W551">
        <v>81.59</v>
      </c>
      <c r="X551" s="1">
        <v>206782.89</v>
      </c>
      <c r="Y551">
        <v>0.79720000000000002</v>
      </c>
      <c r="Z551">
        <v>8.4699999999999998E-2</v>
      </c>
      <c r="AA551">
        <v>0.1181</v>
      </c>
      <c r="AB551">
        <v>0.20280000000000001</v>
      </c>
      <c r="AC551">
        <v>206.78</v>
      </c>
      <c r="AD551" s="1">
        <v>5843.09</v>
      </c>
      <c r="AE551">
        <v>559.45000000000005</v>
      </c>
      <c r="AF551" s="1">
        <v>181157.62</v>
      </c>
      <c r="AG551" t="s">
        <v>3</v>
      </c>
      <c r="AH551" s="1">
        <v>36766</v>
      </c>
      <c r="AI551" s="1">
        <v>57671.19</v>
      </c>
      <c r="AJ551">
        <v>41.14</v>
      </c>
      <c r="AK551">
        <v>25.85</v>
      </c>
      <c r="AL551">
        <v>29.9</v>
      </c>
      <c r="AM551">
        <v>4.5199999999999996</v>
      </c>
      <c r="AN551" s="1">
        <v>2122.6799999999998</v>
      </c>
      <c r="AO551">
        <v>1.5375000000000001</v>
      </c>
      <c r="AP551" s="1">
        <v>2189.59</v>
      </c>
      <c r="AQ551" s="1">
        <v>2799.62</v>
      </c>
      <c r="AR551" s="1">
        <v>8307.8799999999992</v>
      </c>
      <c r="AS551">
        <v>708.81</v>
      </c>
      <c r="AT551">
        <v>504.46</v>
      </c>
      <c r="AU551" s="1">
        <v>14510.36</v>
      </c>
      <c r="AV551" s="1">
        <v>8154.04</v>
      </c>
      <c r="AW551">
        <v>0.46160000000000001</v>
      </c>
      <c r="AX551" s="1">
        <v>6417.5</v>
      </c>
      <c r="AY551">
        <v>0.36330000000000001</v>
      </c>
      <c r="AZ551" s="1">
        <v>1795.99</v>
      </c>
      <c r="BA551">
        <v>0.1017</v>
      </c>
      <c r="BB551" s="1">
        <v>1296.02</v>
      </c>
      <c r="BC551">
        <v>7.3400000000000007E-2</v>
      </c>
      <c r="BD551" s="1">
        <v>17663.55</v>
      </c>
      <c r="BE551" s="1">
        <v>6237.8</v>
      </c>
      <c r="BF551">
        <v>1.6433</v>
      </c>
      <c r="BG551">
        <v>0.52769999999999995</v>
      </c>
      <c r="BH551">
        <v>0.2258</v>
      </c>
      <c r="BI551">
        <v>0.1789</v>
      </c>
      <c r="BJ551">
        <v>3.7100000000000001E-2</v>
      </c>
      <c r="BK551">
        <v>3.0499999999999999E-2</v>
      </c>
    </row>
    <row r="552" spans="1:63" x14ac:dyDescent="0.25">
      <c r="A552" t="s">
        <v>553</v>
      </c>
      <c r="B552">
        <v>46821</v>
      </c>
      <c r="C552">
        <v>35</v>
      </c>
      <c r="D552">
        <v>57.61</v>
      </c>
      <c r="E552" s="1">
        <v>2016.5</v>
      </c>
      <c r="F552" s="1">
        <v>1950.25</v>
      </c>
      <c r="G552">
        <v>8.3000000000000001E-3</v>
      </c>
      <c r="H552">
        <v>8.9999999999999998E-4</v>
      </c>
      <c r="I552">
        <v>2.0400000000000001E-2</v>
      </c>
      <c r="J552">
        <v>8.9999999999999998E-4</v>
      </c>
      <c r="K552">
        <v>4.7199999999999999E-2</v>
      </c>
      <c r="L552">
        <v>0.87390000000000001</v>
      </c>
      <c r="M552">
        <v>4.8399999999999999E-2</v>
      </c>
      <c r="N552">
        <v>0.36109999999999998</v>
      </c>
      <c r="O552">
        <v>1.2800000000000001E-2</v>
      </c>
      <c r="P552">
        <v>0.1389</v>
      </c>
      <c r="Q552" s="1">
        <v>63586.75</v>
      </c>
      <c r="R552">
        <v>0.15</v>
      </c>
      <c r="S552">
        <v>0.1875</v>
      </c>
      <c r="T552">
        <v>0.66249999999999998</v>
      </c>
      <c r="U552">
        <v>14.33</v>
      </c>
      <c r="V552" s="1">
        <v>84155.47</v>
      </c>
      <c r="W552">
        <v>136.72999999999999</v>
      </c>
      <c r="X552" s="1">
        <v>191200.38</v>
      </c>
      <c r="Y552">
        <v>0.69750000000000001</v>
      </c>
      <c r="Z552">
        <v>0.21809999999999999</v>
      </c>
      <c r="AA552">
        <v>8.4400000000000003E-2</v>
      </c>
      <c r="AB552">
        <v>0.30249999999999999</v>
      </c>
      <c r="AC552">
        <v>191.2</v>
      </c>
      <c r="AD552" s="1">
        <v>6772.16</v>
      </c>
      <c r="AE552">
        <v>627.86</v>
      </c>
      <c r="AF552" s="1">
        <v>174635.31</v>
      </c>
      <c r="AG552" t="s">
        <v>3</v>
      </c>
      <c r="AH552" s="1">
        <v>36152</v>
      </c>
      <c r="AI552" s="1">
        <v>59882.18</v>
      </c>
      <c r="AJ552">
        <v>54</v>
      </c>
      <c r="AK552">
        <v>30.9</v>
      </c>
      <c r="AL552">
        <v>38.5</v>
      </c>
      <c r="AM552">
        <v>4.45</v>
      </c>
      <c r="AN552" s="1">
        <v>1495.91</v>
      </c>
      <c r="AO552">
        <v>0.94279999999999997</v>
      </c>
      <c r="AP552" s="1">
        <v>1552.89</v>
      </c>
      <c r="AQ552" s="1">
        <v>1892.48</v>
      </c>
      <c r="AR552" s="1">
        <v>6860.54</v>
      </c>
      <c r="AS552">
        <v>671.69</v>
      </c>
      <c r="AT552">
        <v>388.6</v>
      </c>
      <c r="AU552" s="1">
        <v>11366.19</v>
      </c>
      <c r="AV552" s="1">
        <v>5165.13</v>
      </c>
      <c r="AW552">
        <v>0.37580000000000002</v>
      </c>
      <c r="AX552" s="1">
        <v>6185.1</v>
      </c>
      <c r="AY552">
        <v>0.45</v>
      </c>
      <c r="AZ552" s="1">
        <v>1136.21</v>
      </c>
      <c r="BA552">
        <v>8.2699999999999996E-2</v>
      </c>
      <c r="BB552" s="1">
        <v>1259.31</v>
      </c>
      <c r="BC552">
        <v>9.1600000000000001E-2</v>
      </c>
      <c r="BD552" s="1">
        <v>13745.75</v>
      </c>
      <c r="BE552" s="1">
        <v>3658.71</v>
      </c>
      <c r="BF552">
        <v>0.83699999999999997</v>
      </c>
      <c r="BG552">
        <v>0.56689999999999996</v>
      </c>
      <c r="BH552">
        <v>0.23050000000000001</v>
      </c>
      <c r="BI552">
        <v>0.1547</v>
      </c>
      <c r="BJ552">
        <v>2.9499999999999998E-2</v>
      </c>
      <c r="BK552">
        <v>1.8499999999999999E-2</v>
      </c>
    </row>
    <row r="553" spans="1:63" x14ac:dyDescent="0.25">
      <c r="A553" t="s">
        <v>554</v>
      </c>
      <c r="B553">
        <v>45633</v>
      </c>
      <c r="C553">
        <v>67.81</v>
      </c>
      <c r="D553">
        <v>16.63</v>
      </c>
      <c r="E553" s="1">
        <v>1127.57</v>
      </c>
      <c r="F553" s="1">
        <v>1156.6600000000001</v>
      </c>
      <c r="G553">
        <v>3.0000000000000001E-3</v>
      </c>
      <c r="H553">
        <v>2.3E-3</v>
      </c>
      <c r="I553">
        <v>3.3E-3</v>
      </c>
      <c r="J553">
        <v>5.0000000000000001E-4</v>
      </c>
      <c r="K553">
        <v>1.17E-2</v>
      </c>
      <c r="L553">
        <v>0.96530000000000005</v>
      </c>
      <c r="M553">
        <v>1.38E-2</v>
      </c>
      <c r="N553">
        <v>0.2011</v>
      </c>
      <c r="O553">
        <v>3.3999999999999998E-3</v>
      </c>
      <c r="P553">
        <v>0.11509999999999999</v>
      </c>
      <c r="Q553" s="1">
        <v>63248.7</v>
      </c>
      <c r="R553">
        <v>0.1205</v>
      </c>
      <c r="S553">
        <v>0.18759999999999999</v>
      </c>
      <c r="T553">
        <v>0.69189999999999996</v>
      </c>
      <c r="U553">
        <v>8.7100000000000009</v>
      </c>
      <c r="V553" s="1">
        <v>78526.03</v>
      </c>
      <c r="W553">
        <v>125.28</v>
      </c>
      <c r="X553" s="1">
        <v>193589.38</v>
      </c>
      <c r="Y553">
        <v>0.81310000000000004</v>
      </c>
      <c r="Z553">
        <v>8.9899999999999994E-2</v>
      </c>
      <c r="AA553">
        <v>9.7000000000000003E-2</v>
      </c>
      <c r="AB553">
        <v>0.18690000000000001</v>
      </c>
      <c r="AC553">
        <v>193.59</v>
      </c>
      <c r="AD553" s="1">
        <v>4946.34</v>
      </c>
      <c r="AE553">
        <v>543.5</v>
      </c>
      <c r="AF553" s="1">
        <v>164294.29999999999</v>
      </c>
      <c r="AG553" t="s">
        <v>3</v>
      </c>
      <c r="AH553" s="1">
        <v>40950</v>
      </c>
      <c r="AI553" s="1">
        <v>69134.77</v>
      </c>
      <c r="AJ553">
        <v>41.78</v>
      </c>
      <c r="AK553">
        <v>23.57</v>
      </c>
      <c r="AL553">
        <v>28.84</v>
      </c>
      <c r="AM553">
        <v>4.9400000000000004</v>
      </c>
      <c r="AN553" s="1">
        <v>1800.86</v>
      </c>
      <c r="AO553">
        <v>1.0405</v>
      </c>
      <c r="AP553" s="1">
        <v>1410.73</v>
      </c>
      <c r="AQ553" s="1">
        <v>2107</v>
      </c>
      <c r="AR553" s="1">
        <v>7038.92</v>
      </c>
      <c r="AS553">
        <v>669.23</v>
      </c>
      <c r="AT553">
        <v>321.95999999999998</v>
      </c>
      <c r="AU553" s="1">
        <v>11547.85</v>
      </c>
      <c r="AV553" s="1">
        <v>5665.76</v>
      </c>
      <c r="AW553">
        <v>0.42380000000000001</v>
      </c>
      <c r="AX553" s="1">
        <v>5375.88</v>
      </c>
      <c r="AY553">
        <v>0.40210000000000001</v>
      </c>
      <c r="AZ553" s="1">
        <v>1408.16</v>
      </c>
      <c r="BA553">
        <v>0.1053</v>
      </c>
      <c r="BB553">
        <v>919.44</v>
      </c>
      <c r="BC553">
        <v>6.88E-2</v>
      </c>
      <c r="BD553" s="1">
        <v>13369.24</v>
      </c>
      <c r="BE553" s="1">
        <v>5284.48</v>
      </c>
      <c r="BF553">
        <v>1.1264000000000001</v>
      </c>
      <c r="BG553">
        <v>0.56510000000000005</v>
      </c>
      <c r="BH553">
        <v>0.2447</v>
      </c>
      <c r="BI553">
        <v>0.13730000000000001</v>
      </c>
      <c r="BJ553">
        <v>3.2500000000000001E-2</v>
      </c>
      <c r="BK553">
        <v>2.0299999999999999E-2</v>
      </c>
    </row>
    <row r="554" spans="1:63" x14ac:dyDescent="0.25">
      <c r="A554" t="s">
        <v>555</v>
      </c>
      <c r="B554">
        <v>50393</v>
      </c>
      <c r="C554">
        <v>236.24</v>
      </c>
      <c r="D554">
        <v>6.7</v>
      </c>
      <c r="E554" s="1">
        <v>1583.3</v>
      </c>
      <c r="F554" s="1">
        <v>1506.7</v>
      </c>
      <c r="G554">
        <v>1.4E-3</v>
      </c>
      <c r="H554">
        <v>4.0000000000000002E-4</v>
      </c>
      <c r="I554">
        <v>5.0000000000000001E-3</v>
      </c>
      <c r="J554">
        <v>8.0000000000000004E-4</v>
      </c>
      <c r="K554">
        <v>1.1599999999999999E-2</v>
      </c>
      <c r="L554">
        <v>0.96</v>
      </c>
      <c r="M554">
        <v>2.0799999999999999E-2</v>
      </c>
      <c r="N554">
        <v>0.48299999999999998</v>
      </c>
      <c r="O554">
        <v>1.6999999999999999E-3</v>
      </c>
      <c r="P554">
        <v>0.16309999999999999</v>
      </c>
      <c r="Q554" s="1">
        <v>57524.78</v>
      </c>
      <c r="R554">
        <v>0.17380000000000001</v>
      </c>
      <c r="S554">
        <v>0.21809999999999999</v>
      </c>
      <c r="T554">
        <v>0.60809999999999997</v>
      </c>
      <c r="U554">
        <v>15.19</v>
      </c>
      <c r="V554" s="1">
        <v>73133.3</v>
      </c>
      <c r="W554">
        <v>100.53</v>
      </c>
      <c r="X554" s="1">
        <v>258698.33</v>
      </c>
      <c r="Y554">
        <v>0.52400000000000002</v>
      </c>
      <c r="Z554">
        <v>0.14860000000000001</v>
      </c>
      <c r="AA554">
        <v>0.32740000000000002</v>
      </c>
      <c r="AB554">
        <v>0.47599999999999998</v>
      </c>
      <c r="AC554">
        <v>258.7</v>
      </c>
      <c r="AD554" s="1">
        <v>7116.59</v>
      </c>
      <c r="AE554">
        <v>446.83</v>
      </c>
      <c r="AF554" s="1">
        <v>205274.87</v>
      </c>
      <c r="AG554" t="s">
        <v>3</v>
      </c>
      <c r="AH554" s="1">
        <v>33624</v>
      </c>
      <c r="AI554" s="1">
        <v>55118.3</v>
      </c>
      <c r="AJ554">
        <v>33.4</v>
      </c>
      <c r="AK554">
        <v>22.99</v>
      </c>
      <c r="AL554">
        <v>26.55</v>
      </c>
      <c r="AM554">
        <v>4.2</v>
      </c>
      <c r="AN554" s="1">
        <v>1263.69</v>
      </c>
      <c r="AO554">
        <v>0.98550000000000004</v>
      </c>
      <c r="AP554" s="1">
        <v>1776.44</v>
      </c>
      <c r="AQ554" s="1">
        <v>2803.03</v>
      </c>
      <c r="AR554" s="1">
        <v>7749.86</v>
      </c>
      <c r="AS554">
        <v>784.47</v>
      </c>
      <c r="AT554">
        <v>434.64</v>
      </c>
      <c r="AU554" s="1">
        <v>13548.44</v>
      </c>
      <c r="AV554" s="1">
        <v>7852.07</v>
      </c>
      <c r="AW554">
        <v>0.45429999999999998</v>
      </c>
      <c r="AX554" s="1">
        <v>6568.91</v>
      </c>
      <c r="AY554">
        <v>0.38009999999999999</v>
      </c>
      <c r="AZ554" s="1">
        <v>1259.28</v>
      </c>
      <c r="BA554">
        <v>7.2900000000000006E-2</v>
      </c>
      <c r="BB554" s="1">
        <v>1603.2</v>
      </c>
      <c r="BC554">
        <v>9.2799999999999994E-2</v>
      </c>
      <c r="BD554" s="1">
        <v>17283.47</v>
      </c>
      <c r="BE554" s="1">
        <v>6512.15</v>
      </c>
      <c r="BF554">
        <v>1.9407000000000001</v>
      </c>
      <c r="BG554">
        <v>0.54490000000000005</v>
      </c>
      <c r="BH554">
        <v>0.26119999999999999</v>
      </c>
      <c r="BI554">
        <v>0.1328</v>
      </c>
      <c r="BJ554">
        <v>4.1599999999999998E-2</v>
      </c>
      <c r="BK554">
        <v>1.95E-2</v>
      </c>
    </row>
    <row r="555" spans="1:63" x14ac:dyDescent="0.25">
      <c r="A555" t="s">
        <v>556</v>
      </c>
      <c r="B555">
        <v>44974</v>
      </c>
      <c r="C555">
        <v>29.1</v>
      </c>
      <c r="D555">
        <v>156.51</v>
      </c>
      <c r="E555" s="1">
        <v>4553.71</v>
      </c>
      <c r="F555" s="1">
        <v>4391.09</v>
      </c>
      <c r="G555">
        <v>2.01E-2</v>
      </c>
      <c r="H555">
        <v>5.9999999999999995E-4</v>
      </c>
      <c r="I555">
        <v>2.76E-2</v>
      </c>
      <c r="J555">
        <v>8.9999999999999998E-4</v>
      </c>
      <c r="K555">
        <v>3.8199999999999998E-2</v>
      </c>
      <c r="L555">
        <v>0.86899999999999999</v>
      </c>
      <c r="M555">
        <v>4.3700000000000003E-2</v>
      </c>
      <c r="N555">
        <v>0.1961</v>
      </c>
      <c r="O555">
        <v>1.3100000000000001E-2</v>
      </c>
      <c r="P555">
        <v>0.1356</v>
      </c>
      <c r="Q555" s="1">
        <v>71675.77</v>
      </c>
      <c r="R555">
        <v>0.15529999999999999</v>
      </c>
      <c r="S555">
        <v>0.21510000000000001</v>
      </c>
      <c r="T555">
        <v>0.62960000000000005</v>
      </c>
      <c r="U555">
        <v>26.95</v>
      </c>
      <c r="V555" s="1">
        <v>96360.95</v>
      </c>
      <c r="W555">
        <v>166.03</v>
      </c>
      <c r="X555" s="1">
        <v>215925.6</v>
      </c>
      <c r="Y555">
        <v>0.7893</v>
      </c>
      <c r="Z555">
        <v>0.16830000000000001</v>
      </c>
      <c r="AA555">
        <v>4.24E-2</v>
      </c>
      <c r="AB555">
        <v>0.2107</v>
      </c>
      <c r="AC555">
        <v>215.93</v>
      </c>
      <c r="AD555" s="1">
        <v>8025.23</v>
      </c>
      <c r="AE555">
        <v>859.25</v>
      </c>
      <c r="AF555" s="1">
        <v>195240.7</v>
      </c>
      <c r="AG555" t="s">
        <v>3</v>
      </c>
      <c r="AH555" s="1">
        <v>43708</v>
      </c>
      <c r="AI555" s="1">
        <v>76807.41</v>
      </c>
      <c r="AJ555">
        <v>63.6</v>
      </c>
      <c r="AK555">
        <v>35.65</v>
      </c>
      <c r="AL555">
        <v>39.549999999999997</v>
      </c>
      <c r="AM555">
        <v>4.46</v>
      </c>
      <c r="AN555">
        <v>0</v>
      </c>
      <c r="AO555">
        <v>0.78500000000000003</v>
      </c>
      <c r="AP555" s="1">
        <v>1465.21</v>
      </c>
      <c r="AQ555" s="1">
        <v>1956.12</v>
      </c>
      <c r="AR555" s="1">
        <v>7384.17</v>
      </c>
      <c r="AS555">
        <v>790.66</v>
      </c>
      <c r="AT555">
        <v>361.58</v>
      </c>
      <c r="AU555" s="1">
        <v>11957.75</v>
      </c>
      <c r="AV555" s="1">
        <v>4194.6499999999996</v>
      </c>
      <c r="AW555">
        <v>0.31919999999999998</v>
      </c>
      <c r="AX555" s="1">
        <v>7145.59</v>
      </c>
      <c r="AY555">
        <v>0.54369999999999996</v>
      </c>
      <c r="AZ555">
        <v>876.83</v>
      </c>
      <c r="BA555">
        <v>6.6699999999999995E-2</v>
      </c>
      <c r="BB555">
        <v>925.4</v>
      </c>
      <c r="BC555">
        <v>7.0400000000000004E-2</v>
      </c>
      <c r="BD555" s="1">
        <v>13142.48</v>
      </c>
      <c r="BE555" s="1">
        <v>2807.66</v>
      </c>
      <c r="BF555">
        <v>0.41489999999999999</v>
      </c>
      <c r="BG555">
        <v>0.59519999999999995</v>
      </c>
      <c r="BH555">
        <v>0.23480000000000001</v>
      </c>
      <c r="BI555">
        <v>0.11940000000000001</v>
      </c>
      <c r="BJ555">
        <v>3.2800000000000003E-2</v>
      </c>
      <c r="BK555">
        <v>1.7899999999999999E-2</v>
      </c>
    </row>
    <row r="556" spans="1:63" x14ac:dyDescent="0.25">
      <c r="A556" t="s">
        <v>557</v>
      </c>
      <c r="B556">
        <v>46904</v>
      </c>
      <c r="C556">
        <v>41.43</v>
      </c>
      <c r="D556">
        <v>19.100000000000001</v>
      </c>
      <c r="E556">
        <v>791.12</v>
      </c>
      <c r="F556">
        <v>762.23</v>
      </c>
      <c r="G556">
        <v>2.3E-3</v>
      </c>
      <c r="H556">
        <v>5.0000000000000001E-4</v>
      </c>
      <c r="I556">
        <v>7.9000000000000008E-3</v>
      </c>
      <c r="J556">
        <v>6.9999999999999999E-4</v>
      </c>
      <c r="K556">
        <v>1.7899999999999999E-2</v>
      </c>
      <c r="L556">
        <v>0.94340000000000002</v>
      </c>
      <c r="M556">
        <v>2.7400000000000001E-2</v>
      </c>
      <c r="N556">
        <v>0.42380000000000001</v>
      </c>
      <c r="O556">
        <v>1.8E-3</v>
      </c>
      <c r="P556">
        <v>0.152</v>
      </c>
      <c r="Q556" s="1">
        <v>55063.15</v>
      </c>
      <c r="R556">
        <v>0.23630000000000001</v>
      </c>
      <c r="S556">
        <v>0.24759999999999999</v>
      </c>
      <c r="T556">
        <v>0.5161</v>
      </c>
      <c r="U556">
        <v>7.81</v>
      </c>
      <c r="V556" s="1">
        <v>74333.7</v>
      </c>
      <c r="W556">
        <v>96.86</v>
      </c>
      <c r="X556" s="1">
        <v>218525.04</v>
      </c>
      <c r="Y556">
        <v>0.78069999999999995</v>
      </c>
      <c r="Z556">
        <v>9.1800000000000007E-2</v>
      </c>
      <c r="AA556">
        <v>0.1275</v>
      </c>
      <c r="AB556">
        <v>0.21929999999999999</v>
      </c>
      <c r="AC556">
        <v>218.53</v>
      </c>
      <c r="AD556" s="1">
        <v>6037.85</v>
      </c>
      <c r="AE556">
        <v>610.83000000000004</v>
      </c>
      <c r="AF556" s="1">
        <v>202851.76</v>
      </c>
      <c r="AG556" t="s">
        <v>3</v>
      </c>
      <c r="AH556" s="1">
        <v>35382</v>
      </c>
      <c r="AI556" s="1">
        <v>57051.53</v>
      </c>
      <c r="AJ556">
        <v>39.28</v>
      </c>
      <c r="AK556">
        <v>25.7</v>
      </c>
      <c r="AL556">
        <v>28.13</v>
      </c>
      <c r="AM556">
        <v>4.01</v>
      </c>
      <c r="AN556" s="1">
        <v>2007.24</v>
      </c>
      <c r="AO556">
        <v>1.1889000000000001</v>
      </c>
      <c r="AP556" s="1">
        <v>1893.92</v>
      </c>
      <c r="AQ556" s="1">
        <v>2297.48</v>
      </c>
      <c r="AR556" s="1">
        <v>7430.34</v>
      </c>
      <c r="AS556">
        <v>812.51</v>
      </c>
      <c r="AT556">
        <v>396.12</v>
      </c>
      <c r="AU556" s="1">
        <v>12830.37</v>
      </c>
      <c r="AV556" s="1">
        <v>7375.62</v>
      </c>
      <c r="AW556">
        <v>0.44969999999999999</v>
      </c>
      <c r="AX556" s="1">
        <v>5868.3</v>
      </c>
      <c r="AY556">
        <v>0.35780000000000001</v>
      </c>
      <c r="AZ556" s="1">
        <v>1744.06</v>
      </c>
      <c r="BA556">
        <v>0.10630000000000001</v>
      </c>
      <c r="BB556" s="1">
        <v>1413.27</v>
      </c>
      <c r="BC556">
        <v>8.6199999999999999E-2</v>
      </c>
      <c r="BD556" s="1">
        <v>16401.240000000002</v>
      </c>
      <c r="BE556" s="1">
        <v>6132.63</v>
      </c>
      <c r="BF556">
        <v>1.5789</v>
      </c>
      <c r="BG556">
        <v>0.52210000000000001</v>
      </c>
      <c r="BH556">
        <v>0.2321</v>
      </c>
      <c r="BI556">
        <v>0.19270000000000001</v>
      </c>
      <c r="BJ556">
        <v>3.2899999999999999E-2</v>
      </c>
      <c r="BK556">
        <v>2.0199999999999999E-2</v>
      </c>
    </row>
    <row r="557" spans="1:63" x14ac:dyDescent="0.25">
      <c r="A557" t="s">
        <v>558</v>
      </c>
      <c r="B557">
        <v>44982</v>
      </c>
      <c r="C557">
        <v>92.33</v>
      </c>
      <c r="D557">
        <v>25.01</v>
      </c>
      <c r="E557" s="1">
        <v>2309.27</v>
      </c>
      <c r="F557" s="1">
        <v>2188.0300000000002</v>
      </c>
      <c r="G557">
        <v>4.8999999999999998E-3</v>
      </c>
      <c r="H557">
        <v>3.5000000000000001E-3</v>
      </c>
      <c r="I557">
        <v>1.0800000000000001E-2</v>
      </c>
      <c r="J557">
        <v>1.1999999999999999E-3</v>
      </c>
      <c r="K557">
        <v>2.4799999999999999E-2</v>
      </c>
      <c r="L557">
        <v>0.9204</v>
      </c>
      <c r="M557">
        <v>3.44E-2</v>
      </c>
      <c r="N557">
        <v>0.37459999999999999</v>
      </c>
      <c r="O557">
        <v>5.7999999999999996E-3</v>
      </c>
      <c r="P557">
        <v>0.15079999999999999</v>
      </c>
      <c r="Q557" s="1">
        <v>63377.2</v>
      </c>
      <c r="R557">
        <v>0.17119999999999999</v>
      </c>
      <c r="S557">
        <v>0.20250000000000001</v>
      </c>
      <c r="T557">
        <v>0.62629999999999997</v>
      </c>
      <c r="U557">
        <v>15.24</v>
      </c>
      <c r="V557" s="1">
        <v>82486.45</v>
      </c>
      <c r="W557">
        <v>146.25</v>
      </c>
      <c r="X557" s="1">
        <v>175376.59</v>
      </c>
      <c r="Y557">
        <v>0.75880000000000003</v>
      </c>
      <c r="Z557">
        <v>0.14280000000000001</v>
      </c>
      <c r="AA557">
        <v>9.8400000000000001E-2</v>
      </c>
      <c r="AB557">
        <v>0.2412</v>
      </c>
      <c r="AC557">
        <v>175.38</v>
      </c>
      <c r="AD557" s="1">
        <v>4897.59</v>
      </c>
      <c r="AE557">
        <v>525.73</v>
      </c>
      <c r="AF557" s="1">
        <v>153814.23000000001</v>
      </c>
      <c r="AG557" t="s">
        <v>3</v>
      </c>
      <c r="AH557" s="1">
        <v>36576</v>
      </c>
      <c r="AI557" s="1">
        <v>56780.4</v>
      </c>
      <c r="AJ557">
        <v>39.94</v>
      </c>
      <c r="AK557">
        <v>25.37</v>
      </c>
      <c r="AL557">
        <v>29.33</v>
      </c>
      <c r="AM557">
        <v>4.03</v>
      </c>
      <c r="AN557" s="1">
        <v>1391.23</v>
      </c>
      <c r="AO557">
        <v>1.085</v>
      </c>
      <c r="AP557" s="1">
        <v>1438.43</v>
      </c>
      <c r="AQ557" s="1">
        <v>2121.19</v>
      </c>
      <c r="AR557" s="1">
        <v>7125.49</v>
      </c>
      <c r="AS557">
        <v>780.63</v>
      </c>
      <c r="AT557">
        <v>339.44</v>
      </c>
      <c r="AU557" s="1">
        <v>11805.17</v>
      </c>
      <c r="AV557" s="1">
        <v>6032.66</v>
      </c>
      <c r="AW557">
        <v>0.44219999999999998</v>
      </c>
      <c r="AX557" s="1">
        <v>5274.56</v>
      </c>
      <c r="AY557">
        <v>0.3866</v>
      </c>
      <c r="AZ557" s="1">
        <v>1077.4000000000001</v>
      </c>
      <c r="BA557">
        <v>7.9000000000000001E-2</v>
      </c>
      <c r="BB557" s="1">
        <v>1258.6300000000001</v>
      </c>
      <c r="BC557">
        <v>9.2299999999999993E-2</v>
      </c>
      <c r="BD557" s="1">
        <v>13643.26</v>
      </c>
      <c r="BE557" s="1">
        <v>4859.41</v>
      </c>
      <c r="BF557">
        <v>1.3069</v>
      </c>
      <c r="BG557">
        <v>0.5635</v>
      </c>
      <c r="BH557">
        <v>0.24129999999999999</v>
      </c>
      <c r="BI557">
        <v>0.1489</v>
      </c>
      <c r="BJ557">
        <v>2.98E-2</v>
      </c>
      <c r="BK557">
        <v>1.66E-2</v>
      </c>
    </row>
    <row r="558" spans="1:63" x14ac:dyDescent="0.25">
      <c r="A558" t="s">
        <v>559</v>
      </c>
      <c r="B558">
        <v>44990</v>
      </c>
      <c r="C558">
        <v>14.62</v>
      </c>
      <c r="D558">
        <v>366.25</v>
      </c>
      <c r="E558" s="1">
        <v>5354.18</v>
      </c>
      <c r="F558" s="1">
        <v>4041.05</v>
      </c>
      <c r="G558">
        <v>2.8E-3</v>
      </c>
      <c r="H558">
        <v>8.0000000000000004E-4</v>
      </c>
      <c r="I558">
        <v>0.38490000000000002</v>
      </c>
      <c r="J558">
        <v>1.5E-3</v>
      </c>
      <c r="K558">
        <v>0.12039999999999999</v>
      </c>
      <c r="L558">
        <v>0.3649</v>
      </c>
      <c r="M558">
        <v>0.12470000000000001</v>
      </c>
      <c r="N558">
        <v>0.99409999999999998</v>
      </c>
      <c r="O558">
        <v>4.1000000000000002E-2</v>
      </c>
      <c r="P558">
        <v>0.19220000000000001</v>
      </c>
      <c r="Q558" s="1">
        <v>63226.18</v>
      </c>
      <c r="R558">
        <v>0.27150000000000002</v>
      </c>
      <c r="S558">
        <v>0.19980000000000001</v>
      </c>
      <c r="T558">
        <v>0.52869999999999995</v>
      </c>
      <c r="U558">
        <v>43.62</v>
      </c>
      <c r="V558" s="1">
        <v>85679.5</v>
      </c>
      <c r="W558">
        <v>121.34</v>
      </c>
      <c r="X558" s="1">
        <v>78295.929999999993</v>
      </c>
      <c r="Y558">
        <v>0.6492</v>
      </c>
      <c r="Z558">
        <v>0.26450000000000001</v>
      </c>
      <c r="AA558">
        <v>8.6300000000000002E-2</v>
      </c>
      <c r="AB558">
        <v>0.3508</v>
      </c>
      <c r="AC558">
        <v>78.3</v>
      </c>
      <c r="AD558" s="1">
        <v>3479.96</v>
      </c>
      <c r="AE558">
        <v>413.17</v>
      </c>
      <c r="AF558" s="1">
        <v>66328.38</v>
      </c>
      <c r="AG558" t="s">
        <v>3</v>
      </c>
      <c r="AH558" s="1">
        <v>26794</v>
      </c>
      <c r="AI558" s="1">
        <v>37735.550000000003</v>
      </c>
      <c r="AJ558">
        <v>60.2</v>
      </c>
      <c r="AK558">
        <v>40.33</v>
      </c>
      <c r="AL558">
        <v>46.32</v>
      </c>
      <c r="AM558">
        <v>4.6100000000000003</v>
      </c>
      <c r="AN558">
        <v>1.78</v>
      </c>
      <c r="AO558">
        <v>1.1294</v>
      </c>
      <c r="AP558" s="1">
        <v>2115.09</v>
      </c>
      <c r="AQ558" s="1">
        <v>2739.77</v>
      </c>
      <c r="AR558" s="1">
        <v>8349.6200000000008</v>
      </c>
      <c r="AS558" s="1">
        <v>1076.48</v>
      </c>
      <c r="AT558">
        <v>641.59</v>
      </c>
      <c r="AU558" s="1">
        <v>14922.55</v>
      </c>
      <c r="AV558" s="1">
        <v>11800.14</v>
      </c>
      <c r="AW558">
        <v>0.61199999999999999</v>
      </c>
      <c r="AX558" s="1">
        <v>4091.99</v>
      </c>
      <c r="AY558">
        <v>0.2122</v>
      </c>
      <c r="AZ558">
        <v>784.61</v>
      </c>
      <c r="BA558">
        <v>4.07E-2</v>
      </c>
      <c r="BB558" s="1">
        <v>2605.0700000000002</v>
      </c>
      <c r="BC558">
        <v>0.1351</v>
      </c>
      <c r="BD558" s="1">
        <v>19281.8</v>
      </c>
      <c r="BE558" s="1">
        <v>6518.48</v>
      </c>
      <c r="BF558">
        <v>3.996</v>
      </c>
      <c r="BG558">
        <v>0.56899999999999995</v>
      </c>
      <c r="BH558">
        <v>0.22259999999999999</v>
      </c>
      <c r="BI558">
        <v>0.1663</v>
      </c>
      <c r="BJ558">
        <v>2.9399999999999999E-2</v>
      </c>
      <c r="BK558">
        <v>1.2800000000000001E-2</v>
      </c>
    </row>
    <row r="559" spans="1:63" x14ac:dyDescent="0.25">
      <c r="A559" t="s">
        <v>560</v>
      </c>
      <c r="B559">
        <v>50500</v>
      </c>
      <c r="C559">
        <v>133.13999999999999</v>
      </c>
      <c r="D559">
        <v>11.89</v>
      </c>
      <c r="E559" s="1">
        <v>1582.81</v>
      </c>
      <c r="F559" s="1">
        <v>1545.27</v>
      </c>
      <c r="G559">
        <v>2.5999999999999999E-3</v>
      </c>
      <c r="H559">
        <v>5.0000000000000001E-4</v>
      </c>
      <c r="I559">
        <v>5.8999999999999999E-3</v>
      </c>
      <c r="J559">
        <v>6.9999999999999999E-4</v>
      </c>
      <c r="K559">
        <v>1.4999999999999999E-2</v>
      </c>
      <c r="L559">
        <v>0.95379999999999998</v>
      </c>
      <c r="M559">
        <v>2.1499999999999998E-2</v>
      </c>
      <c r="N559">
        <v>0.32750000000000001</v>
      </c>
      <c r="O559">
        <v>1.5E-3</v>
      </c>
      <c r="P559">
        <v>0.14779999999999999</v>
      </c>
      <c r="Q559" s="1">
        <v>59104.13</v>
      </c>
      <c r="R559">
        <v>0.1716</v>
      </c>
      <c r="S559">
        <v>0.2009</v>
      </c>
      <c r="T559">
        <v>0.62749999999999995</v>
      </c>
      <c r="U559">
        <v>13.76</v>
      </c>
      <c r="V559" s="1">
        <v>77411.179999999993</v>
      </c>
      <c r="W559">
        <v>110.8</v>
      </c>
      <c r="X559" s="1">
        <v>193756.16</v>
      </c>
      <c r="Y559">
        <v>0.76039999999999996</v>
      </c>
      <c r="Z559">
        <v>8.3799999999999999E-2</v>
      </c>
      <c r="AA559">
        <v>0.15579999999999999</v>
      </c>
      <c r="AB559">
        <v>0.23960000000000001</v>
      </c>
      <c r="AC559">
        <v>193.76</v>
      </c>
      <c r="AD559" s="1">
        <v>5020.34</v>
      </c>
      <c r="AE559">
        <v>492.3</v>
      </c>
      <c r="AF559" s="1">
        <v>167190.96</v>
      </c>
      <c r="AG559" t="s">
        <v>3</v>
      </c>
      <c r="AH559" s="1">
        <v>37397</v>
      </c>
      <c r="AI559" s="1">
        <v>58744.67</v>
      </c>
      <c r="AJ559">
        <v>36.17</v>
      </c>
      <c r="AK559">
        <v>23.78</v>
      </c>
      <c r="AL559">
        <v>25.85</v>
      </c>
      <c r="AM559">
        <v>4.1900000000000004</v>
      </c>
      <c r="AN559" s="1">
        <v>1419.96</v>
      </c>
      <c r="AO559">
        <v>1.0615000000000001</v>
      </c>
      <c r="AP559" s="1">
        <v>1493.33</v>
      </c>
      <c r="AQ559" s="1">
        <v>2314.19</v>
      </c>
      <c r="AR559" s="1">
        <v>7208.99</v>
      </c>
      <c r="AS559">
        <v>663.7</v>
      </c>
      <c r="AT559">
        <v>412.38</v>
      </c>
      <c r="AU559" s="1">
        <v>12092.6</v>
      </c>
      <c r="AV559" s="1">
        <v>6709.34</v>
      </c>
      <c r="AW559">
        <v>0.46920000000000001</v>
      </c>
      <c r="AX559" s="1">
        <v>4948.21</v>
      </c>
      <c r="AY559">
        <v>0.34599999999999997</v>
      </c>
      <c r="AZ559" s="1">
        <v>1393.4</v>
      </c>
      <c r="BA559">
        <v>9.74E-2</v>
      </c>
      <c r="BB559" s="1">
        <v>1249.8399999999999</v>
      </c>
      <c r="BC559">
        <v>8.7400000000000005E-2</v>
      </c>
      <c r="BD559" s="1">
        <v>14300.79</v>
      </c>
      <c r="BE559" s="1">
        <v>5864.72</v>
      </c>
      <c r="BF559">
        <v>1.5693999999999999</v>
      </c>
      <c r="BG559">
        <v>0.5504</v>
      </c>
      <c r="BH559">
        <v>0.255</v>
      </c>
      <c r="BI559">
        <v>0.14349999999999999</v>
      </c>
      <c r="BJ559">
        <v>3.3799999999999997E-2</v>
      </c>
      <c r="BK559">
        <v>1.7299999999999999E-2</v>
      </c>
    </row>
    <row r="560" spans="1:63" x14ac:dyDescent="0.25">
      <c r="A560" t="s">
        <v>561</v>
      </c>
      <c r="B560">
        <v>45005</v>
      </c>
      <c r="C560">
        <v>9.19</v>
      </c>
      <c r="D560">
        <v>358.7</v>
      </c>
      <c r="E560" s="1">
        <v>3296.58</v>
      </c>
      <c r="F560" s="1">
        <v>2612.7600000000002</v>
      </c>
      <c r="G560">
        <v>3.0999999999999999E-3</v>
      </c>
      <c r="H560">
        <v>6.9999999999999999E-4</v>
      </c>
      <c r="I560">
        <v>0.50129999999999997</v>
      </c>
      <c r="J560">
        <v>1.5E-3</v>
      </c>
      <c r="K560">
        <v>9.2600000000000002E-2</v>
      </c>
      <c r="L560">
        <v>0.29049999999999998</v>
      </c>
      <c r="M560">
        <v>0.1103</v>
      </c>
      <c r="N560">
        <v>0.98839999999999995</v>
      </c>
      <c r="O560">
        <v>3.1600000000000003E-2</v>
      </c>
      <c r="P560">
        <v>0.19769999999999999</v>
      </c>
      <c r="Q560" s="1">
        <v>63088.3</v>
      </c>
      <c r="R560">
        <v>0.26650000000000001</v>
      </c>
      <c r="S560">
        <v>0.2155</v>
      </c>
      <c r="T560">
        <v>0.51800000000000002</v>
      </c>
      <c r="U560">
        <v>27.57</v>
      </c>
      <c r="V560" s="1">
        <v>87750.58</v>
      </c>
      <c r="W560">
        <v>118.03</v>
      </c>
      <c r="X560" s="1">
        <v>82576.45</v>
      </c>
      <c r="Y560">
        <v>0.62990000000000002</v>
      </c>
      <c r="Z560">
        <v>0.30159999999999998</v>
      </c>
      <c r="AA560">
        <v>6.8500000000000005E-2</v>
      </c>
      <c r="AB560">
        <v>0.37009999999999998</v>
      </c>
      <c r="AC560">
        <v>82.58</v>
      </c>
      <c r="AD560" s="1">
        <v>3914.62</v>
      </c>
      <c r="AE560">
        <v>449.27</v>
      </c>
      <c r="AF560" s="1">
        <v>69076.78</v>
      </c>
      <c r="AG560" t="s">
        <v>3</v>
      </c>
      <c r="AH560" s="1">
        <v>26794</v>
      </c>
      <c r="AI560" s="1">
        <v>38016.11</v>
      </c>
      <c r="AJ560">
        <v>63.68</v>
      </c>
      <c r="AK560">
        <v>42.45</v>
      </c>
      <c r="AL560">
        <v>48.58</v>
      </c>
      <c r="AM560">
        <v>4.87</v>
      </c>
      <c r="AN560">
        <v>0</v>
      </c>
      <c r="AO560">
        <v>1.1709000000000001</v>
      </c>
      <c r="AP560" s="1">
        <v>2238.31</v>
      </c>
      <c r="AQ560" s="1">
        <v>2746.7</v>
      </c>
      <c r="AR560" s="1">
        <v>8349.11</v>
      </c>
      <c r="AS560" s="1">
        <v>1040.8499999999999</v>
      </c>
      <c r="AT560">
        <v>587.28</v>
      </c>
      <c r="AU560" s="1">
        <v>14962.24</v>
      </c>
      <c r="AV560" s="1">
        <v>10758.97</v>
      </c>
      <c r="AW560">
        <v>0.56530000000000002</v>
      </c>
      <c r="AX560" s="1">
        <v>4455.47</v>
      </c>
      <c r="AY560">
        <v>0.2341</v>
      </c>
      <c r="AZ560" s="1">
        <v>1255.52</v>
      </c>
      <c r="BA560">
        <v>6.6000000000000003E-2</v>
      </c>
      <c r="BB560" s="1">
        <v>2563.48</v>
      </c>
      <c r="BC560">
        <v>0.13469999999999999</v>
      </c>
      <c r="BD560" s="1">
        <v>19033.439999999999</v>
      </c>
      <c r="BE560" s="1">
        <v>6485.66</v>
      </c>
      <c r="BF560">
        <v>3.7629000000000001</v>
      </c>
      <c r="BG560">
        <v>0.55049999999999999</v>
      </c>
      <c r="BH560">
        <v>0.21929999999999999</v>
      </c>
      <c r="BI560">
        <v>0.1867</v>
      </c>
      <c r="BJ560">
        <v>2.81E-2</v>
      </c>
      <c r="BK560">
        <v>1.54E-2</v>
      </c>
    </row>
    <row r="561" spans="1:63" x14ac:dyDescent="0.25">
      <c r="A561" t="s">
        <v>562</v>
      </c>
      <c r="B561">
        <v>45013</v>
      </c>
      <c r="C561">
        <v>16.05</v>
      </c>
      <c r="D561">
        <v>150.43</v>
      </c>
      <c r="E561" s="1">
        <v>2414.0700000000002</v>
      </c>
      <c r="F561" s="1">
        <v>2304.38</v>
      </c>
      <c r="G561">
        <v>1.06E-2</v>
      </c>
      <c r="H561">
        <v>6.9999999999999999E-4</v>
      </c>
      <c r="I561">
        <v>7.5700000000000003E-2</v>
      </c>
      <c r="J561">
        <v>1.5E-3</v>
      </c>
      <c r="K561">
        <v>5.3100000000000001E-2</v>
      </c>
      <c r="L561">
        <v>0.78759999999999997</v>
      </c>
      <c r="M561">
        <v>7.0699999999999999E-2</v>
      </c>
      <c r="N561">
        <v>0.5373</v>
      </c>
      <c r="O561">
        <v>1.9400000000000001E-2</v>
      </c>
      <c r="P561">
        <v>0.16220000000000001</v>
      </c>
      <c r="Q561" s="1">
        <v>64319.54</v>
      </c>
      <c r="R561">
        <v>0.1608</v>
      </c>
      <c r="S561">
        <v>0.17780000000000001</v>
      </c>
      <c r="T561">
        <v>0.6613</v>
      </c>
      <c r="U561">
        <v>15.9</v>
      </c>
      <c r="V561" s="1">
        <v>91186.01</v>
      </c>
      <c r="W561">
        <v>147.87</v>
      </c>
      <c r="X561" s="1">
        <v>136656.26999999999</v>
      </c>
      <c r="Y561">
        <v>0.70450000000000002</v>
      </c>
      <c r="Z561">
        <v>0.24660000000000001</v>
      </c>
      <c r="AA561">
        <v>4.8899999999999999E-2</v>
      </c>
      <c r="AB561">
        <v>0.29549999999999998</v>
      </c>
      <c r="AC561">
        <v>136.66</v>
      </c>
      <c r="AD561" s="1">
        <v>4915.49</v>
      </c>
      <c r="AE561">
        <v>560.67999999999995</v>
      </c>
      <c r="AF561" s="1">
        <v>115203.77</v>
      </c>
      <c r="AG561" t="s">
        <v>3</v>
      </c>
      <c r="AH561" s="1">
        <v>32320</v>
      </c>
      <c r="AI561" s="1">
        <v>48622.21</v>
      </c>
      <c r="AJ561">
        <v>55.75</v>
      </c>
      <c r="AK561">
        <v>32.99</v>
      </c>
      <c r="AL561">
        <v>38.950000000000003</v>
      </c>
      <c r="AM561">
        <v>4.53</v>
      </c>
      <c r="AN561">
        <v>854.41</v>
      </c>
      <c r="AO561">
        <v>0.96179999999999999</v>
      </c>
      <c r="AP561" s="1">
        <v>1650.99</v>
      </c>
      <c r="AQ561" s="1">
        <v>1979.44</v>
      </c>
      <c r="AR561" s="1">
        <v>7722.03</v>
      </c>
      <c r="AS561">
        <v>799.2</v>
      </c>
      <c r="AT561">
        <v>361.83</v>
      </c>
      <c r="AU561" s="1">
        <v>12513.49</v>
      </c>
      <c r="AV561" s="1">
        <v>7227</v>
      </c>
      <c r="AW561">
        <v>0.498</v>
      </c>
      <c r="AX561" s="1">
        <v>4545.2700000000004</v>
      </c>
      <c r="AY561">
        <v>0.31319999999999998</v>
      </c>
      <c r="AZ561" s="1">
        <v>1217.77</v>
      </c>
      <c r="BA561">
        <v>8.3900000000000002E-2</v>
      </c>
      <c r="BB561" s="1">
        <v>1522.23</v>
      </c>
      <c r="BC561">
        <v>0.10489999999999999</v>
      </c>
      <c r="BD561" s="1">
        <v>14512.28</v>
      </c>
      <c r="BE561" s="1">
        <v>5667.7</v>
      </c>
      <c r="BF561">
        <v>1.8039000000000001</v>
      </c>
      <c r="BG561">
        <v>0.56179999999999997</v>
      </c>
      <c r="BH561">
        <v>0.2422</v>
      </c>
      <c r="BI561">
        <v>0.14860000000000001</v>
      </c>
      <c r="BJ561">
        <v>2.8000000000000001E-2</v>
      </c>
      <c r="BK561">
        <v>1.9400000000000001E-2</v>
      </c>
    </row>
    <row r="562" spans="1:63" x14ac:dyDescent="0.25">
      <c r="A562" t="s">
        <v>563</v>
      </c>
      <c r="B562">
        <v>48231</v>
      </c>
      <c r="C562">
        <v>26.24</v>
      </c>
      <c r="D562">
        <v>244.87</v>
      </c>
      <c r="E562" s="1">
        <v>6424.87</v>
      </c>
      <c r="F562" s="1">
        <v>5897.95</v>
      </c>
      <c r="G562">
        <v>2.7699999999999999E-2</v>
      </c>
      <c r="H562">
        <v>1.4E-3</v>
      </c>
      <c r="I562">
        <v>0.1628</v>
      </c>
      <c r="J562">
        <v>1.4E-3</v>
      </c>
      <c r="K562">
        <v>8.8800000000000004E-2</v>
      </c>
      <c r="L562">
        <v>0.63280000000000003</v>
      </c>
      <c r="M562">
        <v>8.5199999999999998E-2</v>
      </c>
      <c r="N562">
        <v>0.54269999999999996</v>
      </c>
      <c r="O562">
        <v>4.2200000000000001E-2</v>
      </c>
      <c r="P562">
        <v>0.16619999999999999</v>
      </c>
      <c r="Q562" s="1">
        <v>68875.600000000006</v>
      </c>
      <c r="R562">
        <v>0.16880000000000001</v>
      </c>
      <c r="S562">
        <v>0.20380000000000001</v>
      </c>
      <c r="T562">
        <v>0.62739999999999996</v>
      </c>
      <c r="U562">
        <v>39.1</v>
      </c>
      <c r="V562" s="1">
        <v>94972.76</v>
      </c>
      <c r="W562">
        <v>161.28</v>
      </c>
      <c r="X562" s="1">
        <v>158284.07999999999</v>
      </c>
      <c r="Y562">
        <v>0.71640000000000004</v>
      </c>
      <c r="Z562">
        <v>0.2379</v>
      </c>
      <c r="AA562">
        <v>4.5600000000000002E-2</v>
      </c>
      <c r="AB562">
        <v>0.28360000000000002</v>
      </c>
      <c r="AC562">
        <v>158.28</v>
      </c>
      <c r="AD562" s="1">
        <v>6082.2</v>
      </c>
      <c r="AE562">
        <v>671.24</v>
      </c>
      <c r="AF562" s="1">
        <v>132667.63</v>
      </c>
      <c r="AG562" t="s">
        <v>3</v>
      </c>
      <c r="AH562" s="1">
        <v>34028</v>
      </c>
      <c r="AI562" s="1">
        <v>52549.62</v>
      </c>
      <c r="AJ562">
        <v>61.29</v>
      </c>
      <c r="AK562">
        <v>34.590000000000003</v>
      </c>
      <c r="AL562">
        <v>41.39</v>
      </c>
      <c r="AM562">
        <v>4.99</v>
      </c>
      <c r="AN562" s="1">
        <v>1323.23</v>
      </c>
      <c r="AO562">
        <v>0.98029999999999995</v>
      </c>
      <c r="AP562" s="1">
        <v>1516.35</v>
      </c>
      <c r="AQ562" s="1">
        <v>2033.88</v>
      </c>
      <c r="AR562" s="1">
        <v>7709.51</v>
      </c>
      <c r="AS562">
        <v>910.5</v>
      </c>
      <c r="AT562">
        <v>379.64</v>
      </c>
      <c r="AU562" s="1">
        <v>12549.87</v>
      </c>
      <c r="AV562" s="1">
        <v>6353.39</v>
      </c>
      <c r="AW562">
        <v>0.4335</v>
      </c>
      <c r="AX562" s="1">
        <v>5922.57</v>
      </c>
      <c r="AY562">
        <v>0.40410000000000001</v>
      </c>
      <c r="AZ562">
        <v>852.55</v>
      </c>
      <c r="BA562">
        <v>5.8200000000000002E-2</v>
      </c>
      <c r="BB562" s="1">
        <v>1528.01</v>
      </c>
      <c r="BC562">
        <v>0.1043</v>
      </c>
      <c r="BD562" s="1">
        <v>14656.53</v>
      </c>
      <c r="BE562" s="1">
        <v>4336.22</v>
      </c>
      <c r="BF562">
        <v>1.1318999999999999</v>
      </c>
      <c r="BG562">
        <v>0.58979999999999999</v>
      </c>
      <c r="BH562">
        <v>0.23269999999999999</v>
      </c>
      <c r="BI562">
        <v>0.13270000000000001</v>
      </c>
      <c r="BJ562">
        <v>3.0300000000000001E-2</v>
      </c>
      <c r="BK562">
        <v>1.4500000000000001E-2</v>
      </c>
    </row>
    <row r="563" spans="1:63" x14ac:dyDescent="0.25">
      <c r="A563" t="s">
        <v>564</v>
      </c>
      <c r="B563">
        <v>49650</v>
      </c>
      <c r="C563">
        <v>145.29</v>
      </c>
      <c r="D563">
        <v>9.19</v>
      </c>
      <c r="E563" s="1">
        <v>1334.83</v>
      </c>
      <c r="F563" s="1">
        <v>1241.9100000000001</v>
      </c>
      <c r="G563">
        <v>2E-3</v>
      </c>
      <c r="H563">
        <v>2.9999999999999997E-4</v>
      </c>
      <c r="I563">
        <v>0.01</v>
      </c>
      <c r="J563">
        <v>8.9999999999999998E-4</v>
      </c>
      <c r="K563">
        <v>1.2200000000000001E-2</v>
      </c>
      <c r="L563">
        <v>0.94289999999999996</v>
      </c>
      <c r="M563">
        <v>3.1699999999999999E-2</v>
      </c>
      <c r="N563">
        <v>0.90259999999999996</v>
      </c>
      <c r="O563">
        <v>8.0000000000000004E-4</v>
      </c>
      <c r="P563">
        <v>0.1716</v>
      </c>
      <c r="Q563" s="1">
        <v>57453.440000000002</v>
      </c>
      <c r="R563">
        <v>0.18759999999999999</v>
      </c>
      <c r="S563">
        <v>0.20430000000000001</v>
      </c>
      <c r="T563">
        <v>0.60809999999999997</v>
      </c>
      <c r="U563">
        <v>12.19</v>
      </c>
      <c r="V563" s="1">
        <v>78760</v>
      </c>
      <c r="W563">
        <v>105.25</v>
      </c>
      <c r="X563" s="1">
        <v>143848.12</v>
      </c>
      <c r="Y563">
        <v>0.64459999999999995</v>
      </c>
      <c r="Z563">
        <v>0.107</v>
      </c>
      <c r="AA563">
        <v>0.24829999999999999</v>
      </c>
      <c r="AB563">
        <v>0.35539999999999999</v>
      </c>
      <c r="AC563">
        <v>143.85</v>
      </c>
      <c r="AD563" s="1">
        <v>3447.94</v>
      </c>
      <c r="AE563">
        <v>333.98</v>
      </c>
      <c r="AF563" s="1">
        <v>121265</v>
      </c>
      <c r="AG563" t="s">
        <v>3</v>
      </c>
      <c r="AH563" s="1">
        <v>31775</v>
      </c>
      <c r="AI563" s="1">
        <v>47510.65</v>
      </c>
      <c r="AJ563">
        <v>30.15</v>
      </c>
      <c r="AK563">
        <v>22.2</v>
      </c>
      <c r="AL563">
        <v>24.37</v>
      </c>
      <c r="AM563">
        <v>3.76</v>
      </c>
      <c r="AN563" s="1">
        <v>1183.2</v>
      </c>
      <c r="AO563">
        <v>0.8579</v>
      </c>
      <c r="AP563" s="1">
        <v>1808.85</v>
      </c>
      <c r="AQ563" s="1">
        <v>2825.12</v>
      </c>
      <c r="AR563" s="1">
        <v>8350.7000000000007</v>
      </c>
      <c r="AS563">
        <v>691.64</v>
      </c>
      <c r="AT563">
        <v>317.66000000000003</v>
      </c>
      <c r="AU563" s="1">
        <v>13993.98</v>
      </c>
      <c r="AV563" s="1">
        <v>10282.02</v>
      </c>
      <c r="AW563">
        <v>0.61029999999999995</v>
      </c>
      <c r="AX563" s="1">
        <v>3218.82</v>
      </c>
      <c r="AY563">
        <v>0.19109999999999999</v>
      </c>
      <c r="AZ563" s="1">
        <v>1260.3499999999999</v>
      </c>
      <c r="BA563">
        <v>7.4800000000000005E-2</v>
      </c>
      <c r="BB563" s="1">
        <v>2086.08</v>
      </c>
      <c r="BC563">
        <v>0.12379999999999999</v>
      </c>
      <c r="BD563" s="1">
        <v>16847.259999999998</v>
      </c>
      <c r="BE563" s="1">
        <v>8648.1200000000008</v>
      </c>
      <c r="BF563">
        <v>3.6095000000000002</v>
      </c>
      <c r="BG563">
        <v>0.53620000000000001</v>
      </c>
      <c r="BH563">
        <v>0.25530000000000003</v>
      </c>
      <c r="BI563">
        <v>0.14130000000000001</v>
      </c>
      <c r="BJ563">
        <v>4.2000000000000003E-2</v>
      </c>
      <c r="BK563">
        <v>2.5100000000000001E-2</v>
      </c>
    </row>
    <row r="564" spans="1:63" x14ac:dyDescent="0.25">
      <c r="A564" t="s">
        <v>565</v>
      </c>
      <c r="B564">
        <v>49247</v>
      </c>
      <c r="C564">
        <v>78.52</v>
      </c>
      <c r="D564">
        <v>13.32</v>
      </c>
      <c r="E564" s="1">
        <v>1045.8399999999999</v>
      </c>
      <c r="F564">
        <v>993.92</v>
      </c>
      <c r="G564">
        <v>2E-3</v>
      </c>
      <c r="H564">
        <v>1.4E-3</v>
      </c>
      <c r="I564">
        <v>5.4999999999999997E-3</v>
      </c>
      <c r="J564">
        <v>1.1000000000000001E-3</v>
      </c>
      <c r="K564">
        <v>1.9300000000000001E-2</v>
      </c>
      <c r="L564">
        <v>0.94479999999999997</v>
      </c>
      <c r="M564">
        <v>2.5899999999999999E-2</v>
      </c>
      <c r="N564">
        <v>0.3054</v>
      </c>
      <c r="O564">
        <v>2.0999999999999999E-3</v>
      </c>
      <c r="P564">
        <v>0.1507</v>
      </c>
      <c r="Q564" s="1">
        <v>57061.64</v>
      </c>
      <c r="R564">
        <v>0.21440000000000001</v>
      </c>
      <c r="S564">
        <v>0.192</v>
      </c>
      <c r="T564">
        <v>0.59360000000000002</v>
      </c>
      <c r="U564">
        <v>10.050000000000001</v>
      </c>
      <c r="V564" s="1">
        <v>70457.929999999993</v>
      </c>
      <c r="W564">
        <v>99.81</v>
      </c>
      <c r="X564" s="1">
        <v>190112.6</v>
      </c>
      <c r="Y564">
        <v>0.78879999999999995</v>
      </c>
      <c r="Z564">
        <v>6.7299999999999999E-2</v>
      </c>
      <c r="AA564">
        <v>0.1439</v>
      </c>
      <c r="AB564">
        <v>0.2112</v>
      </c>
      <c r="AC564">
        <v>190.11</v>
      </c>
      <c r="AD564" s="1">
        <v>5100.1099999999997</v>
      </c>
      <c r="AE564">
        <v>550.98</v>
      </c>
      <c r="AF564" s="1">
        <v>162657.38</v>
      </c>
      <c r="AG564" t="s">
        <v>3</v>
      </c>
      <c r="AH564" s="1">
        <v>37000</v>
      </c>
      <c r="AI564" s="1">
        <v>57140.63</v>
      </c>
      <c r="AJ564">
        <v>37.65</v>
      </c>
      <c r="AK564">
        <v>24.66</v>
      </c>
      <c r="AL564">
        <v>27.26</v>
      </c>
      <c r="AM564">
        <v>4.33</v>
      </c>
      <c r="AN564" s="1">
        <v>1645.26</v>
      </c>
      <c r="AO564">
        <v>1.2102999999999999</v>
      </c>
      <c r="AP564" s="1">
        <v>1704.73</v>
      </c>
      <c r="AQ564" s="1">
        <v>2454.27</v>
      </c>
      <c r="AR564" s="1">
        <v>7121.3</v>
      </c>
      <c r="AS564">
        <v>641.87</v>
      </c>
      <c r="AT564">
        <v>364.36</v>
      </c>
      <c r="AU564" s="1">
        <v>12286.53</v>
      </c>
      <c r="AV564" s="1">
        <v>7201.15</v>
      </c>
      <c r="AW564">
        <v>0.47089999999999999</v>
      </c>
      <c r="AX564" s="1">
        <v>5256.73</v>
      </c>
      <c r="AY564">
        <v>0.34379999999999999</v>
      </c>
      <c r="AZ564" s="1">
        <v>1484.18</v>
      </c>
      <c r="BA564">
        <v>9.7100000000000006E-2</v>
      </c>
      <c r="BB564" s="1">
        <v>1349.28</v>
      </c>
      <c r="BC564">
        <v>8.8200000000000001E-2</v>
      </c>
      <c r="BD564" s="1">
        <v>15291.33</v>
      </c>
      <c r="BE564" s="1">
        <v>5888.18</v>
      </c>
      <c r="BF564">
        <v>1.5802</v>
      </c>
      <c r="BG564">
        <v>0.53639999999999999</v>
      </c>
      <c r="BH564">
        <v>0.24410000000000001</v>
      </c>
      <c r="BI564">
        <v>0.16950000000000001</v>
      </c>
      <c r="BJ564">
        <v>3.2899999999999999E-2</v>
      </c>
      <c r="BK564">
        <v>1.7100000000000001E-2</v>
      </c>
    </row>
    <row r="565" spans="1:63" x14ac:dyDescent="0.25">
      <c r="A565" t="s">
        <v>566</v>
      </c>
      <c r="B565">
        <v>45641</v>
      </c>
      <c r="C565">
        <v>70.290000000000006</v>
      </c>
      <c r="D565">
        <v>28.83</v>
      </c>
      <c r="E565" s="1">
        <v>2026.13</v>
      </c>
      <c r="F565" s="1">
        <v>1889.39</v>
      </c>
      <c r="G565">
        <v>7.3000000000000001E-3</v>
      </c>
      <c r="H565">
        <v>3.8E-3</v>
      </c>
      <c r="I565">
        <v>2.5600000000000001E-2</v>
      </c>
      <c r="J565">
        <v>8.0000000000000004E-4</v>
      </c>
      <c r="K565">
        <v>8.3299999999999999E-2</v>
      </c>
      <c r="L565">
        <v>0.8206</v>
      </c>
      <c r="M565">
        <v>5.8700000000000002E-2</v>
      </c>
      <c r="N565">
        <v>0.40079999999999999</v>
      </c>
      <c r="O565">
        <v>1.7500000000000002E-2</v>
      </c>
      <c r="P565">
        <v>0.14879999999999999</v>
      </c>
      <c r="Q565" s="1">
        <v>62950.06</v>
      </c>
      <c r="R565">
        <v>0.18609999999999999</v>
      </c>
      <c r="S565">
        <v>0.20449999999999999</v>
      </c>
      <c r="T565">
        <v>0.60940000000000005</v>
      </c>
      <c r="U565">
        <v>14.29</v>
      </c>
      <c r="V565" s="1">
        <v>80297.39</v>
      </c>
      <c r="W565">
        <v>137.30000000000001</v>
      </c>
      <c r="X565" s="1">
        <v>182346.88</v>
      </c>
      <c r="Y565">
        <v>0.70550000000000002</v>
      </c>
      <c r="Z565">
        <v>0.21460000000000001</v>
      </c>
      <c r="AA565">
        <v>7.9799999999999996E-2</v>
      </c>
      <c r="AB565">
        <v>0.29449999999999998</v>
      </c>
      <c r="AC565">
        <v>182.35</v>
      </c>
      <c r="AD565" s="1">
        <v>5862.59</v>
      </c>
      <c r="AE565">
        <v>558.63</v>
      </c>
      <c r="AF565" s="1">
        <v>168108.68</v>
      </c>
      <c r="AG565" t="s">
        <v>3</v>
      </c>
      <c r="AH565" s="1">
        <v>34762</v>
      </c>
      <c r="AI565" s="1">
        <v>55705.22</v>
      </c>
      <c r="AJ565">
        <v>48.19</v>
      </c>
      <c r="AK565">
        <v>29.15</v>
      </c>
      <c r="AL565">
        <v>37.17</v>
      </c>
      <c r="AM565">
        <v>4.2</v>
      </c>
      <c r="AN565" s="1">
        <v>1344.81</v>
      </c>
      <c r="AO565">
        <v>1.0491999999999999</v>
      </c>
      <c r="AP565" s="1">
        <v>1470.15</v>
      </c>
      <c r="AQ565" s="1">
        <v>2034.48</v>
      </c>
      <c r="AR565" s="1">
        <v>7442.09</v>
      </c>
      <c r="AS565">
        <v>833.41</v>
      </c>
      <c r="AT565">
        <v>362.04</v>
      </c>
      <c r="AU565" s="1">
        <v>12142.16</v>
      </c>
      <c r="AV565" s="1">
        <v>5831.05</v>
      </c>
      <c r="AW565">
        <v>0.40820000000000001</v>
      </c>
      <c r="AX565" s="1">
        <v>5846.27</v>
      </c>
      <c r="AY565">
        <v>0.4093</v>
      </c>
      <c r="AZ565" s="1">
        <v>1196.77</v>
      </c>
      <c r="BA565">
        <v>8.3799999999999999E-2</v>
      </c>
      <c r="BB565" s="1">
        <v>1411.14</v>
      </c>
      <c r="BC565">
        <v>9.8799999999999999E-2</v>
      </c>
      <c r="BD565" s="1">
        <v>14285.23</v>
      </c>
      <c r="BE565" s="1">
        <v>4128.71</v>
      </c>
      <c r="BF565">
        <v>1.1198999999999999</v>
      </c>
      <c r="BG565">
        <v>0.57779999999999998</v>
      </c>
      <c r="BH565">
        <v>0.2334</v>
      </c>
      <c r="BI565">
        <v>0.14369999999999999</v>
      </c>
      <c r="BJ565">
        <v>2.8500000000000001E-2</v>
      </c>
      <c r="BK565">
        <v>1.66E-2</v>
      </c>
    </row>
    <row r="566" spans="1:63" x14ac:dyDescent="0.25">
      <c r="A566" t="s">
        <v>567</v>
      </c>
      <c r="B566">
        <v>49148</v>
      </c>
      <c r="C566">
        <v>135.1</v>
      </c>
      <c r="D566">
        <v>11.23</v>
      </c>
      <c r="E566" s="1">
        <v>1516.95</v>
      </c>
      <c r="F566" s="1">
        <v>1457.13</v>
      </c>
      <c r="G566">
        <v>1.8E-3</v>
      </c>
      <c r="H566">
        <v>2.0000000000000001E-4</v>
      </c>
      <c r="I566">
        <v>1.0699999999999999E-2</v>
      </c>
      <c r="J566">
        <v>6.9999999999999999E-4</v>
      </c>
      <c r="K566">
        <v>1.0999999999999999E-2</v>
      </c>
      <c r="L566">
        <v>0.94299999999999995</v>
      </c>
      <c r="M566">
        <v>3.2599999999999997E-2</v>
      </c>
      <c r="N566">
        <v>0.96689999999999998</v>
      </c>
      <c r="O566">
        <v>1E-3</v>
      </c>
      <c r="P566">
        <v>0.18809999999999999</v>
      </c>
      <c r="Q566" s="1">
        <v>58046.15</v>
      </c>
      <c r="R566">
        <v>0.19339999999999999</v>
      </c>
      <c r="S566">
        <v>0.19919999999999999</v>
      </c>
      <c r="T566">
        <v>0.60740000000000005</v>
      </c>
      <c r="U566">
        <v>13.14</v>
      </c>
      <c r="V566" s="1">
        <v>82630.2</v>
      </c>
      <c r="W566">
        <v>111.19</v>
      </c>
      <c r="X566" s="1">
        <v>152108.26</v>
      </c>
      <c r="Y566">
        <v>0.61950000000000005</v>
      </c>
      <c r="Z566">
        <v>0.1082</v>
      </c>
      <c r="AA566">
        <v>0.27229999999999999</v>
      </c>
      <c r="AB566">
        <v>0.3805</v>
      </c>
      <c r="AC566">
        <v>152.11000000000001</v>
      </c>
      <c r="AD566" s="1">
        <v>3671</v>
      </c>
      <c r="AE566">
        <v>350.62</v>
      </c>
      <c r="AF566" s="1">
        <v>114138.23</v>
      </c>
      <c r="AG566" t="s">
        <v>3</v>
      </c>
      <c r="AH566" s="1">
        <v>31779</v>
      </c>
      <c r="AI566" s="1">
        <v>47356.58</v>
      </c>
      <c r="AJ566">
        <v>29.15</v>
      </c>
      <c r="AK566">
        <v>22.3</v>
      </c>
      <c r="AL566">
        <v>23.32</v>
      </c>
      <c r="AM566">
        <v>3.64</v>
      </c>
      <c r="AN566">
        <v>0</v>
      </c>
      <c r="AO566">
        <v>0.78710000000000002</v>
      </c>
      <c r="AP566" s="1">
        <v>1669.65</v>
      </c>
      <c r="AQ566" s="1">
        <v>2674.41</v>
      </c>
      <c r="AR566" s="1">
        <v>8265.93</v>
      </c>
      <c r="AS566">
        <v>748.55</v>
      </c>
      <c r="AT566">
        <v>388.37</v>
      </c>
      <c r="AU566" s="1">
        <v>13746.91</v>
      </c>
      <c r="AV566" s="1">
        <v>9646.52</v>
      </c>
      <c r="AW566">
        <v>0.59289999999999998</v>
      </c>
      <c r="AX566" s="1">
        <v>3227.75</v>
      </c>
      <c r="AY566">
        <v>0.19839999999999999</v>
      </c>
      <c r="AZ566" s="1">
        <v>1236.56</v>
      </c>
      <c r="BA566">
        <v>7.5999999999999998E-2</v>
      </c>
      <c r="BB566" s="1">
        <v>2158.33</v>
      </c>
      <c r="BC566">
        <v>0.13270000000000001</v>
      </c>
      <c r="BD566" s="1">
        <v>16269.15</v>
      </c>
      <c r="BE566" s="1">
        <v>8427.44</v>
      </c>
      <c r="BF566">
        <v>3.4937</v>
      </c>
      <c r="BG566">
        <v>0.54510000000000003</v>
      </c>
      <c r="BH566">
        <v>0.2581</v>
      </c>
      <c r="BI566">
        <v>0.13420000000000001</v>
      </c>
      <c r="BJ566">
        <v>3.6900000000000002E-2</v>
      </c>
      <c r="BK566">
        <v>2.5700000000000001E-2</v>
      </c>
    </row>
    <row r="567" spans="1:63" x14ac:dyDescent="0.25">
      <c r="A567" t="s">
        <v>568</v>
      </c>
      <c r="B567">
        <v>50468</v>
      </c>
      <c r="C567">
        <v>56.71</v>
      </c>
      <c r="D567">
        <v>28.5</v>
      </c>
      <c r="E567" s="1">
        <v>1616.63</v>
      </c>
      <c r="F567" s="1">
        <v>1572.1</v>
      </c>
      <c r="G567">
        <v>6.6E-3</v>
      </c>
      <c r="H567">
        <v>1.4E-3</v>
      </c>
      <c r="I567">
        <v>1.0500000000000001E-2</v>
      </c>
      <c r="J567">
        <v>8.0000000000000004E-4</v>
      </c>
      <c r="K567">
        <v>3.4799999999999998E-2</v>
      </c>
      <c r="L567">
        <v>0.91759999999999997</v>
      </c>
      <c r="M567">
        <v>2.8400000000000002E-2</v>
      </c>
      <c r="N567">
        <v>0.20449999999999999</v>
      </c>
      <c r="O567">
        <v>1.3599999999999999E-2</v>
      </c>
      <c r="P567">
        <v>0.1173</v>
      </c>
      <c r="Q567" s="1">
        <v>63804.74</v>
      </c>
      <c r="R567">
        <v>0.1651</v>
      </c>
      <c r="S567">
        <v>0.1797</v>
      </c>
      <c r="T567">
        <v>0.6552</v>
      </c>
      <c r="U567">
        <v>10.57</v>
      </c>
      <c r="V567" s="1">
        <v>87667.67</v>
      </c>
      <c r="W567">
        <v>148.25</v>
      </c>
      <c r="X567" s="1">
        <v>229233.31</v>
      </c>
      <c r="Y567">
        <v>0.79290000000000005</v>
      </c>
      <c r="Z567">
        <v>0.12540000000000001</v>
      </c>
      <c r="AA567">
        <v>8.1699999999999995E-2</v>
      </c>
      <c r="AB567">
        <v>0.20710000000000001</v>
      </c>
      <c r="AC567">
        <v>229.23</v>
      </c>
      <c r="AD567" s="1">
        <v>6832.57</v>
      </c>
      <c r="AE567">
        <v>684.82</v>
      </c>
      <c r="AF567" s="1">
        <v>201840</v>
      </c>
      <c r="AG567" t="s">
        <v>3</v>
      </c>
      <c r="AH567" s="1">
        <v>41748</v>
      </c>
      <c r="AI567" s="1">
        <v>76664.490000000005</v>
      </c>
      <c r="AJ567">
        <v>46.84</v>
      </c>
      <c r="AK567">
        <v>27.3</v>
      </c>
      <c r="AL567">
        <v>30.83</v>
      </c>
      <c r="AM567">
        <v>4.71</v>
      </c>
      <c r="AN567" s="1">
        <v>1926.63</v>
      </c>
      <c r="AO567">
        <v>0.96650000000000003</v>
      </c>
      <c r="AP567" s="1">
        <v>1494.24</v>
      </c>
      <c r="AQ567" s="1">
        <v>2133.67</v>
      </c>
      <c r="AR567" s="1">
        <v>6961.76</v>
      </c>
      <c r="AS567">
        <v>746.04</v>
      </c>
      <c r="AT567">
        <v>357.25</v>
      </c>
      <c r="AU567" s="1">
        <v>11692.96</v>
      </c>
      <c r="AV567" s="1">
        <v>4508.91</v>
      </c>
      <c r="AW567">
        <v>0.32950000000000002</v>
      </c>
      <c r="AX567" s="1">
        <v>6910.63</v>
      </c>
      <c r="AY567">
        <v>0.505</v>
      </c>
      <c r="AZ567" s="1">
        <v>1339.8</v>
      </c>
      <c r="BA567">
        <v>9.7900000000000001E-2</v>
      </c>
      <c r="BB567">
        <v>926.06</v>
      </c>
      <c r="BC567">
        <v>6.7699999999999996E-2</v>
      </c>
      <c r="BD567" s="1">
        <v>13685.4</v>
      </c>
      <c r="BE567" s="1">
        <v>3140.31</v>
      </c>
      <c r="BF567">
        <v>0.54469999999999996</v>
      </c>
      <c r="BG567">
        <v>0.55959999999999999</v>
      </c>
      <c r="BH567">
        <v>0.2303</v>
      </c>
      <c r="BI567">
        <v>0.15479999999999999</v>
      </c>
      <c r="BJ567">
        <v>3.4500000000000003E-2</v>
      </c>
      <c r="BK567">
        <v>2.07E-2</v>
      </c>
    </row>
    <row r="568" spans="1:63" x14ac:dyDescent="0.25">
      <c r="A568" t="s">
        <v>569</v>
      </c>
      <c r="B568">
        <v>49031</v>
      </c>
      <c r="C568">
        <v>125</v>
      </c>
      <c r="D568">
        <v>6.88</v>
      </c>
      <c r="E568">
        <v>860.34</v>
      </c>
      <c r="F568">
        <v>887.79</v>
      </c>
      <c r="G568">
        <v>1.2999999999999999E-3</v>
      </c>
      <c r="H568">
        <v>1.4E-3</v>
      </c>
      <c r="I568">
        <v>5.1000000000000004E-3</v>
      </c>
      <c r="J568">
        <v>1E-3</v>
      </c>
      <c r="K568">
        <v>1.7899999999999999E-2</v>
      </c>
      <c r="L568">
        <v>0.95499999999999996</v>
      </c>
      <c r="M568">
        <v>1.83E-2</v>
      </c>
      <c r="N568">
        <v>0.30719999999999997</v>
      </c>
      <c r="O568">
        <v>2.0999999999999999E-3</v>
      </c>
      <c r="P568">
        <v>0.1573</v>
      </c>
      <c r="Q568" s="1">
        <v>58482</v>
      </c>
      <c r="R568">
        <v>0.1794</v>
      </c>
      <c r="S568">
        <v>0.2064</v>
      </c>
      <c r="T568">
        <v>0.61409999999999998</v>
      </c>
      <c r="U568">
        <v>8.14</v>
      </c>
      <c r="V568" s="1">
        <v>72404.259999999995</v>
      </c>
      <c r="W568">
        <v>101.4</v>
      </c>
      <c r="X568" s="1">
        <v>227925.34</v>
      </c>
      <c r="Y568">
        <v>0.64939999999999998</v>
      </c>
      <c r="Z568">
        <v>7.5300000000000006E-2</v>
      </c>
      <c r="AA568">
        <v>0.27529999999999999</v>
      </c>
      <c r="AB568">
        <v>0.35060000000000002</v>
      </c>
      <c r="AC568">
        <v>227.93</v>
      </c>
      <c r="AD568" s="1">
        <v>7053.67</v>
      </c>
      <c r="AE568">
        <v>542.92999999999995</v>
      </c>
      <c r="AF568" s="1">
        <v>184984.71</v>
      </c>
      <c r="AG568" t="s">
        <v>3</v>
      </c>
      <c r="AH568" s="1">
        <v>35014</v>
      </c>
      <c r="AI568" s="1">
        <v>56608.27</v>
      </c>
      <c r="AJ568">
        <v>38.06</v>
      </c>
      <c r="AK568">
        <v>25.41</v>
      </c>
      <c r="AL568">
        <v>27.44</v>
      </c>
      <c r="AM568">
        <v>4.62</v>
      </c>
      <c r="AN568" s="1">
        <v>1811.19</v>
      </c>
      <c r="AO568">
        <v>1.4401999999999999</v>
      </c>
      <c r="AP568" s="1">
        <v>1787.97</v>
      </c>
      <c r="AQ568" s="1">
        <v>2328.5500000000002</v>
      </c>
      <c r="AR568" s="1">
        <v>7632.3</v>
      </c>
      <c r="AS568">
        <v>731.51</v>
      </c>
      <c r="AT568">
        <v>352.63</v>
      </c>
      <c r="AU568" s="1">
        <v>12832.96</v>
      </c>
      <c r="AV568" s="1">
        <v>6946.54</v>
      </c>
      <c r="AW568">
        <v>0.42599999999999999</v>
      </c>
      <c r="AX568" s="1">
        <v>6286.03</v>
      </c>
      <c r="AY568">
        <v>0.38550000000000001</v>
      </c>
      <c r="AZ568" s="1">
        <v>1848.91</v>
      </c>
      <c r="BA568">
        <v>0.1134</v>
      </c>
      <c r="BB568" s="1">
        <v>1226.5</v>
      </c>
      <c r="BC568">
        <v>7.5200000000000003E-2</v>
      </c>
      <c r="BD568" s="1">
        <v>16307.98</v>
      </c>
      <c r="BE568" s="1">
        <v>6341.26</v>
      </c>
      <c r="BF568">
        <v>1.8738999999999999</v>
      </c>
      <c r="BG568">
        <v>0.54100000000000004</v>
      </c>
      <c r="BH568">
        <v>0.24349999999999999</v>
      </c>
      <c r="BI568">
        <v>0.14050000000000001</v>
      </c>
      <c r="BJ568">
        <v>3.9699999999999999E-2</v>
      </c>
      <c r="BK568">
        <v>3.5400000000000001E-2</v>
      </c>
    </row>
    <row r="569" spans="1:63" x14ac:dyDescent="0.25">
      <c r="A569" t="s">
        <v>570</v>
      </c>
      <c r="B569">
        <v>45971</v>
      </c>
      <c r="C569">
        <v>70.709999999999994</v>
      </c>
      <c r="D569">
        <v>8.16</v>
      </c>
      <c r="E569">
        <v>576.76</v>
      </c>
      <c r="F569">
        <v>588.41999999999996</v>
      </c>
      <c r="G569">
        <v>1.9E-3</v>
      </c>
      <c r="H569">
        <v>4.0000000000000002E-4</v>
      </c>
      <c r="I569">
        <v>6.1999999999999998E-3</v>
      </c>
      <c r="J569">
        <v>8.9999999999999998E-4</v>
      </c>
      <c r="K569">
        <v>1.9599999999999999E-2</v>
      </c>
      <c r="L569">
        <v>0.94950000000000001</v>
      </c>
      <c r="M569">
        <v>2.1600000000000001E-2</v>
      </c>
      <c r="N569">
        <v>0.24660000000000001</v>
      </c>
      <c r="O569">
        <v>1.2999999999999999E-3</v>
      </c>
      <c r="P569">
        <v>0.14119999999999999</v>
      </c>
      <c r="Q569" s="1">
        <v>57410.33</v>
      </c>
      <c r="R569">
        <v>0.184</v>
      </c>
      <c r="S569">
        <v>0.1908</v>
      </c>
      <c r="T569">
        <v>0.62519999999999998</v>
      </c>
      <c r="U569">
        <v>6.52</v>
      </c>
      <c r="V569" s="1">
        <v>72657.73</v>
      </c>
      <c r="W569">
        <v>84.42</v>
      </c>
      <c r="X569" s="1">
        <v>222301.73</v>
      </c>
      <c r="Y569">
        <v>0.68969999999999998</v>
      </c>
      <c r="Z569">
        <v>4.6100000000000002E-2</v>
      </c>
      <c r="AA569">
        <v>0.26419999999999999</v>
      </c>
      <c r="AB569">
        <v>0.31030000000000002</v>
      </c>
      <c r="AC569">
        <v>222.3</v>
      </c>
      <c r="AD569" s="1">
        <v>6834.78</v>
      </c>
      <c r="AE569">
        <v>589.08000000000004</v>
      </c>
      <c r="AF569" s="1">
        <v>180240.37</v>
      </c>
      <c r="AG569" t="s">
        <v>3</v>
      </c>
      <c r="AH569" s="1">
        <v>37169</v>
      </c>
      <c r="AI569" s="1">
        <v>58013.07</v>
      </c>
      <c r="AJ569">
        <v>38.33</v>
      </c>
      <c r="AK569">
        <v>25.62</v>
      </c>
      <c r="AL569">
        <v>28.43</v>
      </c>
      <c r="AM569">
        <v>4.75</v>
      </c>
      <c r="AN569" s="1">
        <v>1898.2</v>
      </c>
      <c r="AO569">
        <v>1.4236</v>
      </c>
      <c r="AP569" s="1">
        <v>1977.24</v>
      </c>
      <c r="AQ569" s="1">
        <v>2542.08</v>
      </c>
      <c r="AR569" s="1">
        <v>7920.4</v>
      </c>
      <c r="AS569">
        <v>795.8</v>
      </c>
      <c r="AT569">
        <v>471.08</v>
      </c>
      <c r="AU569" s="1">
        <v>13706.6</v>
      </c>
      <c r="AV569" s="1">
        <v>6909.73</v>
      </c>
      <c r="AW569">
        <v>0.4078</v>
      </c>
      <c r="AX569" s="1">
        <v>6881.15</v>
      </c>
      <c r="AY569">
        <v>0.40610000000000002</v>
      </c>
      <c r="AZ569" s="1">
        <v>1986.51</v>
      </c>
      <c r="BA569">
        <v>0.1172</v>
      </c>
      <c r="BB569" s="1">
        <v>1165.45</v>
      </c>
      <c r="BC569">
        <v>6.88E-2</v>
      </c>
      <c r="BD569" s="1">
        <v>16942.849999999999</v>
      </c>
      <c r="BE569" s="1">
        <v>6399.02</v>
      </c>
      <c r="BF569">
        <v>1.7338</v>
      </c>
      <c r="BG569">
        <v>0.53759999999999997</v>
      </c>
      <c r="BH569">
        <v>0.24210000000000001</v>
      </c>
      <c r="BI569">
        <v>0.16189999999999999</v>
      </c>
      <c r="BJ569">
        <v>3.44E-2</v>
      </c>
      <c r="BK569">
        <v>2.3900000000000001E-2</v>
      </c>
    </row>
    <row r="570" spans="1:63" x14ac:dyDescent="0.25">
      <c r="A570" t="s">
        <v>571</v>
      </c>
      <c r="B570">
        <v>50252</v>
      </c>
      <c r="C570">
        <v>26.52</v>
      </c>
      <c r="D570">
        <v>47.73</v>
      </c>
      <c r="E570" s="1">
        <v>1265.8900000000001</v>
      </c>
      <c r="F570" s="1">
        <v>1255.07</v>
      </c>
      <c r="G570">
        <v>6.1000000000000004E-3</v>
      </c>
      <c r="H570">
        <v>6.9999999999999999E-4</v>
      </c>
      <c r="I570">
        <v>2.3E-2</v>
      </c>
      <c r="J570">
        <v>8.9999999999999998E-4</v>
      </c>
      <c r="K570">
        <v>3.1300000000000001E-2</v>
      </c>
      <c r="L570">
        <v>0.88570000000000004</v>
      </c>
      <c r="M570">
        <v>5.2299999999999999E-2</v>
      </c>
      <c r="N570">
        <v>0.44969999999999999</v>
      </c>
      <c r="O570">
        <v>2.8999999999999998E-3</v>
      </c>
      <c r="P570">
        <v>0.14829999999999999</v>
      </c>
      <c r="Q570" s="1">
        <v>57494.73</v>
      </c>
      <c r="R570">
        <v>0.20610000000000001</v>
      </c>
      <c r="S570">
        <v>0.19839999999999999</v>
      </c>
      <c r="T570">
        <v>0.59550000000000003</v>
      </c>
      <c r="U570">
        <v>11</v>
      </c>
      <c r="V570" s="1">
        <v>71359.05</v>
      </c>
      <c r="W570">
        <v>111.55</v>
      </c>
      <c r="X570" s="1">
        <v>194702.07</v>
      </c>
      <c r="Y570">
        <v>0.7006</v>
      </c>
      <c r="Z570">
        <v>0.19850000000000001</v>
      </c>
      <c r="AA570">
        <v>0.1009</v>
      </c>
      <c r="AB570">
        <v>0.2994</v>
      </c>
      <c r="AC570">
        <v>194.7</v>
      </c>
      <c r="AD570" s="1">
        <v>6134.52</v>
      </c>
      <c r="AE570">
        <v>623.20000000000005</v>
      </c>
      <c r="AF570" s="1">
        <v>155382.48000000001</v>
      </c>
      <c r="AG570" t="s">
        <v>3</v>
      </c>
      <c r="AH570" s="1">
        <v>33753</v>
      </c>
      <c r="AI570" s="1">
        <v>54801.93</v>
      </c>
      <c r="AJ570">
        <v>46.82</v>
      </c>
      <c r="AK570">
        <v>27.98</v>
      </c>
      <c r="AL570">
        <v>34.58</v>
      </c>
      <c r="AM570">
        <v>4.41</v>
      </c>
      <c r="AN570" s="1">
        <v>1113.17</v>
      </c>
      <c r="AO570">
        <v>0.9123</v>
      </c>
      <c r="AP570" s="1">
        <v>1609.75</v>
      </c>
      <c r="AQ570" s="1">
        <v>2093.4</v>
      </c>
      <c r="AR570" s="1">
        <v>6866.89</v>
      </c>
      <c r="AS570">
        <v>741.5</v>
      </c>
      <c r="AT570">
        <v>349.68</v>
      </c>
      <c r="AU570" s="1">
        <v>11661.22</v>
      </c>
      <c r="AV570" s="1">
        <v>5925.82</v>
      </c>
      <c r="AW570">
        <v>0.41860000000000003</v>
      </c>
      <c r="AX570" s="1">
        <v>5352.93</v>
      </c>
      <c r="AY570">
        <v>0.37819999999999998</v>
      </c>
      <c r="AZ570" s="1">
        <v>1625.13</v>
      </c>
      <c r="BA570">
        <v>0.1148</v>
      </c>
      <c r="BB570" s="1">
        <v>1251.29</v>
      </c>
      <c r="BC570">
        <v>8.8400000000000006E-2</v>
      </c>
      <c r="BD570" s="1">
        <v>14155.16</v>
      </c>
      <c r="BE570" s="1">
        <v>4781.7700000000004</v>
      </c>
      <c r="BF570">
        <v>1.2074</v>
      </c>
      <c r="BG570">
        <v>0.54869999999999997</v>
      </c>
      <c r="BH570">
        <v>0.2389</v>
      </c>
      <c r="BI570">
        <v>0.15859999999999999</v>
      </c>
      <c r="BJ570">
        <v>3.2800000000000003E-2</v>
      </c>
      <c r="BK570">
        <v>2.1000000000000001E-2</v>
      </c>
    </row>
    <row r="571" spans="1:63" x14ac:dyDescent="0.25">
      <c r="A571" t="s">
        <v>572</v>
      </c>
      <c r="B571">
        <v>45658</v>
      </c>
      <c r="C571">
        <v>52.1</v>
      </c>
      <c r="D571">
        <v>20.05</v>
      </c>
      <c r="E571" s="1">
        <v>1044.32</v>
      </c>
      <c r="F571">
        <v>988.58</v>
      </c>
      <c r="G571">
        <v>5.1000000000000004E-3</v>
      </c>
      <c r="H571">
        <v>1E-3</v>
      </c>
      <c r="I571">
        <v>1.0999999999999999E-2</v>
      </c>
      <c r="J571">
        <v>1.2999999999999999E-3</v>
      </c>
      <c r="K571">
        <v>3.8600000000000002E-2</v>
      </c>
      <c r="L571">
        <v>0.91400000000000003</v>
      </c>
      <c r="M571">
        <v>2.9000000000000001E-2</v>
      </c>
      <c r="N571">
        <v>0.3402</v>
      </c>
      <c r="O571">
        <v>6.4999999999999997E-3</v>
      </c>
      <c r="P571">
        <v>0.1409</v>
      </c>
      <c r="Q571" s="1">
        <v>58747.839999999997</v>
      </c>
      <c r="R571">
        <v>0.1638</v>
      </c>
      <c r="S571">
        <v>0.23480000000000001</v>
      </c>
      <c r="T571">
        <v>0.60140000000000005</v>
      </c>
      <c r="U571">
        <v>9.2899999999999991</v>
      </c>
      <c r="V571" s="1">
        <v>77381.429999999993</v>
      </c>
      <c r="W571">
        <v>107.8</v>
      </c>
      <c r="X571" s="1">
        <v>192339.27</v>
      </c>
      <c r="Y571">
        <v>0.76419999999999999</v>
      </c>
      <c r="Z571">
        <v>0.126</v>
      </c>
      <c r="AA571">
        <v>0.10979999999999999</v>
      </c>
      <c r="AB571">
        <v>0.23580000000000001</v>
      </c>
      <c r="AC571">
        <v>192.34</v>
      </c>
      <c r="AD571" s="1">
        <v>5601.28</v>
      </c>
      <c r="AE571">
        <v>573.52</v>
      </c>
      <c r="AF571" s="1">
        <v>162381.5</v>
      </c>
      <c r="AG571" t="s">
        <v>3</v>
      </c>
      <c r="AH571" s="1">
        <v>35787</v>
      </c>
      <c r="AI571" s="1">
        <v>57157.55</v>
      </c>
      <c r="AJ571">
        <v>46.2</v>
      </c>
      <c r="AK571">
        <v>25.17</v>
      </c>
      <c r="AL571">
        <v>31.19</v>
      </c>
      <c r="AM571">
        <v>4.4800000000000004</v>
      </c>
      <c r="AN571" s="1">
        <v>1694.97</v>
      </c>
      <c r="AO571">
        <v>1.1385000000000001</v>
      </c>
      <c r="AP571" s="1">
        <v>1779.4</v>
      </c>
      <c r="AQ571" s="1">
        <v>2149.73</v>
      </c>
      <c r="AR571" s="1">
        <v>7187.2</v>
      </c>
      <c r="AS571">
        <v>720.33</v>
      </c>
      <c r="AT571">
        <v>418.07</v>
      </c>
      <c r="AU571" s="1">
        <v>12254.73</v>
      </c>
      <c r="AV571" s="1">
        <v>6397.27</v>
      </c>
      <c r="AW571">
        <v>0.4294</v>
      </c>
      <c r="AX571" s="1">
        <v>5584.61</v>
      </c>
      <c r="AY571">
        <v>0.37480000000000002</v>
      </c>
      <c r="AZ571" s="1">
        <v>1548.17</v>
      </c>
      <c r="BA571">
        <v>0.10390000000000001</v>
      </c>
      <c r="BB571" s="1">
        <v>1368.29</v>
      </c>
      <c r="BC571">
        <v>9.1800000000000007E-2</v>
      </c>
      <c r="BD571" s="1">
        <v>14898.34</v>
      </c>
      <c r="BE571" s="1">
        <v>4981.28</v>
      </c>
      <c r="BF571">
        <v>1.2581</v>
      </c>
      <c r="BG571">
        <v>0.54800000000000004</v>
      </c>
      <c r="BH571">
        <v>0.2404</v>
      </c>
      <c r="BI571">
        <v>0.16300000000000001</v>
      </c>
      <c r="BJ571">
        <v>3.0800000000000001E-2</v>
      </c>
      <c r="BK571">
        <v>1.78E-2</v>
      </c>
    </row>
    <row r="572" spans="1:63" x14ac:dyDescent="0.25">
      <c r="A572" t="s">
        <v>573</v>
      </c>
      <c r="B572">
        <v>45021</v>
      </c>
      <c r="C572">
        <v>97.71</v>
      </c>
      <c r="D572">
        <v>14.23</v>
      </c>
      <c r="E572" s="1">
        <v>1390.05</v>
      </c>
      <c r="F572" s="1">
        <v>1350.56</v>
      </c>
      <c r="G572">
        <v>1.9E-3</v>
      </c>
      <c r="H572">
        <v>2.0000000000000001E-4</v>
      </c>
      <c r="I572">
        <v>8.0000000000000002E-3</v>
      </c>
      <c r="J572">
        <v>6.9999999999999999E-4</v>
      </c>
      <c r="K572">
        <v>1.23E-2</v>
      </c>
      <c r="L572">
        <v>0.94779999999999998</v>
      </c>
      <c r="M572">
        <v>2.8899999999999999E-2</v>
      </c>
      <c r="N572">
        <v>0.94079999999999997</v>
      </c>
      <c r="O572">
        <v>1.2999999999999999E-3</v>
      </c>
      <c r="P572">
        <v>0.18509999999999999</v>
      </c>
      <c r="Q572" s="1">
        <v>58577.91</v>
      </c>
      <c r="R572">
        <v>0.18049999999999999</v>
      </c>
      <c r="S572">
        <v>0.19470000000000001</v>
      </c>
      <c r="T572">
        <v>0.62470000000000003</v>
      </c>
      <c r="U572">
        <v>11.9</v>
      </c>
      <c r="V572" s="1">
        <v>83017.72</v>
      </c>
      <c r="W572">
        <v>112.34</v>
      </c>
      <c r="X572" s="1">
        <v>138316.96</v>
      </c>
      <c r="Y572">
        <v>0.6502</v>
      </c>
      <c r="Z572">
        <v>0.1143</v>
      </c>
      <c r="AA572">
        <v>0.2354</v>
      </c>
      <c r="AB572">
        <v>0.3498</v>
      </c>
      <c r="AC572">
        <v>138.32</v>
      </c>
      <c r="AD572" s="1">
        <v>3420.32</v>
      </c>
      <c r="AE572">
        <v>336.47</v>
      </c>
      <c r="AF572" s="1">
        <v>103873.59</v>
      </c>
      <c r="AG572" t="s">
        <v>3</v>
      </c>
      <c r="AH572" s="1">
        <v>31557</v>
      </c>
      <c r="AI572" s="1">
        <v>46484.28</v>
      </c>
      <c r="AJ572">
        <v>30.36</v>
      </c>
      <c r="AK572">
        <v>22.66</v>
      </c>
      <c r="AL572">
        <v>24.21</v>
      </c>
      <c r="AM572">
        <v>3.71</v>
      </c>
      <c r="AN572">
        <v>0</v>
      </c>
      <c r="AO572">
        <v>0.80640000000000001</v>
      </c>
      <c r="AP572" s="1">
        <v>1613.12</v>
      </c>
      <c r="AQ572" s="1">
        <v>2662.83</v>
      </c>
      <c r="AR572" s="1">
        <v>8253.59</v>
      </c>
      <c r="AS572">
        <v>777.06</v>
      </c>
      <c r="AT572">
        <v>409.77</v>
      </c>
      <c r="AU572" s="1">
        <v>13716.37</v>
      </c>
      <c r="AV572" s="1">
        <v>9873.51</v>
      </c>
      <c r="AW572">
        <v>0.60970000000000002</v>
      </c>
      <c r="AX572" s="1">
        <v>2929.81</v>
      </c>
      <c r="AY572">
        <v>0.18090000000000001</v>
      </c>
      <c r="AZ572" s="1">
        <v>1283.0999999999999</v>
      </c>
      <c r="BA572">
        <v>7.9200000000000007E-2</v>
      </c>
      <c r="BB572" s="1">
        <v>2106.65</v>
      </c>
      <c r="BC572">
        <v>0.13009999999999999</v>
      </c>
      <c r="BD572" s="1">
        <v>16193.08</v>
      </c>
      <c r="BE572" s="1">
        <v>8820.24</v>
      </c>
      <c r="BF572">
        <v>3.7930000000000001</v>
      </c>
      <c r="BG572">
        <v>0.54339999999999999</v>
      </c>
      <c r="BH572">
        <v>0.25869999999999999</v>
      </c>
      <c r="BI572">
        <v>0.13930000000000001</v>
      </c>
      <c r="BJ572">
        <v>3.49E-2</v>
      </c>
      <c r="BK572">
        <v>2.3800000000000002E-2</v>
      </c>
    </row>
    <row r="573" spans="1:63" x14ac:dyDescent="0.25">
      <c r="A573" t="s">
        <v>574</v>
      </c>
      <c r="B573">
        <v>45039</v>
      </c>
      <c r="C573">
        <v>27.33</v>
      </c>
      <c r="D573">
        <v>47.31</v>
      </c>
      <c r="E573" s="1">
        <v>1293.18</v>
      </c>
      <c r="F573" s="1">
        <v>1166.81</v>
      </c>
      <c r="G573">
        <v>2.3E-3</v>
      </c>
      <c r="H573">
        <v>4.0000000000000002E-4</v>
      </c>
      <c r="I573">
        <v>5.16E-2</v>
      </c>
      <c r="J573">
        <v>1.1000000000000001E-3</v>
      </c>
      <c r="K573">
        <v>2.1999999999999999E-2</v>
      </c>
      <c r="L573">
        <v>0.84450000000000003</v>
      </c>
      <c r="M573">
        <v>7.8200000000000006E-2</v>
      </c>
      <c r="N573">
        <v>0.91500000000000004</v>
      </c>
      <c r="O573">
        <v>2.8999999999999998E-3</v>
      </c>
      <c r="P573">
        <v>0.18990000000000001</v>
      </c>
      <c r="Q573" s="1">
        <v>59142.98</v>
      </c>
      <c r="R573">
        <v>0.17660000000000001</v>
      </c>
      <c r="S573">
        <v>0.218</v>
      </c>
      <c r="T573">
        <v>0.60540000000000005</v>
      </c>
      <c r="U573">
        <v>11.19</v>
      </c>
      <c r="V573" s="1">
        <v>77770.679999999993</v>
      </c>
      <c r="W573">
        <v>111.72</v>
      </c>
      <c r="X573" s="1">
        <v>121906.26</v>
      </c>
      <c r="Y573">
        <v>0.63549999999999995</v>
      </c>
      <c r="Z573">
        <v>0.2177</v>
      </c>
      <c r="AA573">
        <v>0.14680000000000001</v>
      </c>
      <c r="AB573">
        <v>0.36449999999999999</v>
      </c>
      <c r="AC573">
        <v>121.91</v>
      </c>
      <c r="AD573" s="1">
        <v>3512.93</v>
      </c>
      <c r="AE573">
        <v>364.14</v>
      </c>
      <c r="AF573" s="1">
        <v>101229.83</v>
      </c>
      <c r="AG573" t="s">
        <v>3</v>
      </c>
      <c r="AH573" s="1">
        <v>29398</v>
      </c>
      <c r="AI573" s="1">
        <v>43949.53</v>
      </c>
      <c r="AJ573">
        <v>41.51</v>
      </c>
      <c r="AK573">
        <v>25.2</v>
      </c>
      <c r="AL573">
        <v>30.24</v>
      </c>
      <c r="AM573">
        <v>4.3499999999999996</v>
      </c>
      <c r="AN573">
        <v>721.85</v>
      </c>
      <c r="AO573">
        <v>0.84599999999999997</v>
      </c>
      <c r="AP573" s="1">
        <v>1762.6</v>
      </c>
      <c r="AQ573" s="1">
        <v>2403.37</v>
      </c>
      <c r="AR573" s="1">
        <v>8249.6200000000008</v>
      </c>
      <c r="AS573">
        <v>879.74</v>
      </c>
      <c r="AT573">
        <v>397.44</v>
      </c>
      <c r="AU573" s="1">
        <v>13692.77</v>
      </c>
      <c r="AV573" s="1">
        <v>9883.7900000000009</v>
      </c>
      <c r="AW573">
        <v>0.59619999999999995</v>
      </c>
      <c r="AX573" s="1">
        <v>3398.92</v>
      </c>
      <c r="AY573">
        <v>0.20499999999999999</v>
      </c>
      <c r="AZ573" s="1">
        <v>1347.55</v>
      </c>
      <c r="BA573">
        <v>8.1299999999999997E-2</v>
      </c>
      <c r="BB573" s="1">
        <v>1948.68</v>
      </c>
      <c r="BC573">
        <v>0.11749999999999999</v>
      </c>
      <c r="BD573" s="1">
        <v>16578.939999999999</v>
      </c>
      <c r="BE573" s="1">
        <v>7620.27</v>
      </c>
      <c r="BF573">
        <v>3.2473999999999998</v>
      </c>
      <c r="BG573">
        <v>0.54479999999999995</v>
      </c>
      <c r="BH573">
        <v>0.24629999999999999</v>
      </c>
      <c r="BI573">
        <v>0.16159999999999999</v>
      </c>
      <c r="BJ573">
        <v>2.8799999999999999E-2</v>
      </c>
      <c r="BK573">
        <v>1.8499999999999999E-2</v>
      </c>
    </row>
    <row r="574" spans="1:63" x14ac:dyDescent="0.25">
      <c r="A574" t="s">
        <v>575</v>
      </c>
      <c r="B574">
        <v>48389</v>
      </c>
      <c r="C574">
        <v>125.38</v>
      </c>
      <c r="D574">
        <v>13.53</v>
      </c>
      <c r="E574" s="1">
        <v>1696.38</v>
      </c>
      <c r="F574" s="1">
        <v>1647.45</v>
      </c>
      <c r="G574">
        <v>2E-3</v>
      </c>
      <c r="H574">
        <v>2.9999999999999997E-4</v>
      </c>
      <c r="I574">
        <v>5.1999999999999998E-3</v>
      </c>
      <c r="J574">
        <v>5.9999999999999995E-4</v>
      </c>
      <c r="K574">
        <v>1.6299999999999999E-2</v>
      </c>
      <c r="L574">
        <v>0.95309999999999995</v>
      </c>
      <c r="M574">
        <v>2.2599999999999999E-2</v>
      </c>
      <c r="N574">
        <v>0.37609999999999999</v>
      </c>
      <c r="O574">
        <v>2.7000000000000001E-3</v>
      </c>
      <c r="P574">
        <v>0.1482</v>
      </c>
      <c r="Q574" s="1">
        <v>59372.84</v>
      </c>
      <c r="R574">
        <v>0.14080000000000001</v>
      </c>
      <c r="S574">
        <v>0.20399999999999999</v>
      </c>
      <c r="T574">
        <v>0.65510000000000002</v>
      </c>
      <c r="U574">
        <v>15</v>
      </c>
      <c r="V574" s="1">
        <v>70945.460000000006</v>
      </c>
      <c r="W574">
        <v>108.89</v>
      </c>
      <c r="X574" s="1">
        <v>189894.59</v>
      </c>
      <c r="Y574">
        <v>0.71870000000000001</v>
      </c>
      <c r="Z574">
        <v>8.5999999999999993E-2</v>
      </c>
      <c r="AA574">
        <v>0.19520000000000001</v>
      </c>
      <c r="AB574">
        <v>0.28129999999999999</v>
      </c>
      <c r="AC574">
        <v>189.89</v>
      </c>
      <c r="AD574" s="1">
        <v>5010.88</v>
      </c>
      <c r="AE574">
        <v>474.33</v>
      </c>
      <c r="AF574" s="1">
        <v>157514.82999999999</v>
      </c>
      <c r="AG574" t="s">
        <v>3</v>
      </c>
      <c r="AH574" s="1">
        <v>34814</v>
      </c>
      <c r="AI574" s="1">
        <v>55114.68</v>
      </c>
      <c r="AJ574">
        <v>36.659999999999997</v>
      </c>
      <c r="AK574">
        <v>23.77</v>
      </c>
      <c r="AL574">
        <v>26</v>
      </c>
      <c r="AM574">
        <v>4.3</v>
      </c>
      <c r="AN574" s="1">
        <v>1395.81</v>
      </c>
      <c r="AO574">
        <v>1.0509999999999999</v>
      </c>
      <c r="AP574" s="1">
        <v>1520.07</v>
      </c>
      <c r="AQ574" s="1">
        <v>2335.4699999999998</v>
      </c>
      <c r="AR574" s="1">
        <v>7071.01</v>
      </c>
      <c r="AS574">
        <v>660.37</v>
      </c>
      <c r="AT574">
        <v>343.36</v>
      </c>
      <c r="AU574" s="1">
        <v>11930.27</v>
      </c>
      <c r="AV574" s="1">
        <v>7089.35</v>
      </c>
      <c r="AW574">
        <v>0.4884</v>
      </c>
      <c r="AX574" s="1">
        <v>4789.09</v>
      </c>
      <c r="AY574">
        <v>0.32990000000000003</v>
      </c>
      <c r="AZ574" s="1">
        <v>1315.21</v>
      </c>
      <c r="BA574">
        <v>9.06E-2</v>
      </c>
      <c r="BB574" s="1">
        <v>1322.89</v>
      </c>
      <c r="BC574">
        <v>9.11E-2</v>
      </c>
      <c r="BD574" s="1">
        <v>14516.53</v>
      </c>
      <c r="BE574" s="1">
        <v>6255.87</v>
      </c>
      <c r="BF574">
        <v>1.8165</v>
      </c>
      <c r="BG574">
        <v>0.55869999999999997</v>
      </c>
      <c r="BH574">
        <v>0.25409999999999999</v>
      </c>
      <c r="BI574">
        <v>0.1328</v>
      </c>
      <c r="BJ574">
        <v>3.6499999999999998E-2</v>
      </c>
      <c r="BK574">
        <v>1.78E-2</v>
      </c>
    </row>
    <row r="575" spans="1:63" x14ac:dyDescent="0.25">
      <c r="A575" t="s">
        <v>576</v>
      </c>
      <c r="B575">
        <v>45054</v>
      </c>
      <c r="C575">
        <v>17.14</v>
      </c>
      <c r="D575">
        <v>258.64</v>
      </c>
      <c r="E575" s="1">
        <v>4433.8599999999997</v>
      </c>
      <c r="F575" s="1">
        <v>4046.6</v>
      </c>
      <c r="G575">
        <v>1.15E-2</v>
      </c>
      <c r="H575">
        <v>1.5E-3</v>
      </c>
      <c r="I575">
        <v>0.2185</v>
      </c>
      <c r="J575">
        <v>1.5E-3</v>
      </c>
      <c r="K575">
        <v>9.1300000000000006E-2</v>
      </c>
      <c r="L575">
        <v>0.58509999999999995</v>
      </c>
      <c r="M575">
        <v>9.0399999999999994E-2</v>
      </c>
      <c r="N575">
        <v>0.65459999999999996</v>
      </c>
      <c r="O575">
        <v>3.5099999999999999E-2</v>
      </c>
      <c r="P575">
        <v>0.17369999999999999</v>
      </c>
      <c r="Q575" s="1">
        <v>66151.88</v>
      </c>
      <c r="R575">
        <v>0.19159999999999999</v>
      </c>
      <c r="S575">
        <v>0.2177</v>
      </c>
      <c r="T575">
        <v>0.59060000000000001</v>
      </c>
      <c r="U575">
        <v>28.43</v>
      </c>
      <c r="V575" s="1">
        <v>94105.67</v>
      </c>
      <c r="W575">
        <v>153.29</v>
      </c>
      <c r="X575" s="1">
        <v>132253.46</v>
      </c>
      <c r="Y575">
        <v>0.68859999999999999</v>
      </c>
      <c r="Z575">
        <v>0.26329999999999998</v>
      </c>
      <c r="AA575">
        <v>4.82E-2</v>
      </c>
      <c r="AB575">
        <v>0.31140000000000001</v>
      </c>
      <c r="AC575">
        <v>132.25</v>
      </c>
      <c r="AD575" s="1">
        <v>5087.38</v>
      </c>
      <c r="AE575">
        <v>557.6</v>
      </c>
      <c r="AF575" s="1">
        <v>111729.75</v>
      </c>
      <c r="AG575" t="s">
        <v>3</v>
      </c>
      <c r="AH575" s="1">
        <v>32320</v>
      </c>
      <c r="AI575" s="1">
        <v>47248.57</v>
      </c>
      <c r="AJ575">
        <v>61.23</v>
      </c>
      <c r="AK575">
        <v>36.229999999999997</v>
      </c>
      <c r="AL575">
        <v>42.89</v>
      </c>
      <c r="AM575">
        <v>4.62</v>
      </c>
      <c r="AN575" s="1">
        <v>1058.6600000000001</v>
      </c>
      <c r="AO575">
        <v>1.0142</v>
      </c>
      <c r="AP575" s="1">
        <v>1568.77</v>
      </c>
      <c r="AQ575" s="1">
        <v>2050.4</v>
      </c>
      <c r="AR575" s="1">
        <v>7721.58</v>
      </c>
      <c r="AS575">
        <v>899.55</v>
      </c>
      <c r="AT575">
        <v>389.25</v>
      </c>
      <c r="AU575" s="1">
        <v>12629.54</v>
      </c>
      <c r="AV575" s="1">
        <v>7432.14</v>
      </c>
      <c r="AW575">
        <v>0.49790000000000001</v>
      </c>
      <c r="AX575" s="1">
        <v>4950.49</v>
      </c>
      <c r="AY575">
        <v>0.33169999999999999</v>
      </c>
      <c r="AZ575">
        <v>900.3</v>
      </c>
      <c r="BA575">
        <v>6.0299999999999999E-2</v>
      </c>
      <c r="BB575" s="1">
        <v>1643.06</v>
      </c>
      <c r="BC575">
        <v>0.1101</v>
      </c>
      <c r="BD575" s="1">
        <v>14926</v>
      </c>
      <c r="BE575" s="1">
        <v>5276.03</v>
      </c>
      <c r="BF575">
        <v>1.8058000000000001</v>
      </c>
      <c r="BG575">
        <v>0.58350000000000002</v>
      </c>
      <c r="BH575">
        <v>0.22739999999999999</v>
      </c>
      <c r="BI575">
        <v>0.1426</v>
      </c>
      <c r="BJ575">
        <v>3.0700000000000002E-2</v>
      </c>
      <c r="BK575">
        <v>1.5900000000000001E-2</v>
      </c>
    </row>
    <row r="576" spans="1:63" x14ac:dyDescent="0.25">
      <c r="A576" t="s">
        <v>577</v>
      </c>
      <c r="B576">
        <v>46359</v>
      </c>
      <c r="C576">
        <v>33.24</v>
      </c>
      <c r="D576">
        <v>179.84</v>
      </c>
      <c r="E576" s="1">
        <v>5977.55</v>
      </c>
      <c r="F576" s="1">
        <v>5624.52</v>
      </c>
      <c r="G576">
        <v>1.9E-2</v>
      </c>
      <c r="H576">
        <v>8.0000000000000004E-4</v>
      </c>
      <c r="I576">
        <v>6.0400000000000002E-2</v>
      </c>
      <c r="J576">
        <v>1.1999999999999999E-3</v>
      </c>
      <c r="K576">
        <v>5.7200000000000001E-2</v>
      </c>
      <c r="L576">
        <v>0.80110000000000003</v>
      </c>
      <c r="M576">
        <v>6.0299999999999999E-2</v>
      </c>
      <c r="N576">
        <v>0.31809999999999999</v>
      </c>
      <c r="O576">
        <v>1.9199999999999998E-2</v>
      </c>
      <c r="P576">
        <v>0.15279999999999999</v>
      </c>
      <c r="Q576" s="1">
        <v>71971.77</v>
      </c>
      <c r="R576">
        <v>0.14849999999999999</v>
      </c>
      <c r="S576">
        <v>0.1963</v>
      </c>
      <c r="T576">
        <v>0.6552</v>
      </c>
      <c r="U576">
        <v>34.86</v>
      </c>
      <c r="V576" s="1">
        <v>100090.79</v>
      </c>
      <c r="W576">
        <v>168.61</v>
      </c>
      <c r="X576" s="1">
        <v>197140.29</v>
      </c>
      <c r="Y576">
        <v>0.74260000000000004</v>
      </c>
      <c r="Z576">
        <v>0.20949999999999999</v>
      </c>
      <c r="AA576">
        <v>4.7899999999999998E-2</v>
      </c>
      <c r="AB576">
        <v>0.25740000000000002</v>
      </c>
      <c r="AC576">
        <v>197.14</v>
      </c>
      <c r="AD576" s="1">
        <v>7982.45</v>
      </c>
      <c r="AE576">
        <v>841.69</v>
      </c>
      <c r="AF576" s="1">
        <v>176276.44</v>
      </c>
      <c r="AG576" t="s">
        <v>3</v>
      </c>
      <c r="AH576" s="1">
        <v>38813</v>
      </c>
      <c r="AI576" s="1">
        <v>62149.57</v>
      </c>
      <c r="AJ576">
        <v>67.400000000000006</v>
      </c>
      <c r="AK576">
        <v>36.74</v>
      </c>
      <c r="AL576">
        <v>43.26</v>
      </c>
      <c r="AM576">
        <v>4.5</v>
      </c>
      <c r="AN576" s="1">
        <v>2149.2399999999998</v>
      </c>
      <c r="AO576">
        <v>0.94530000000000003</v>
      </c>
      <c r="AP576" s="1">
        <v>1597.46</v>
      </c>
      <c r="AQ576" s="1">
        <v>2014.11</v>
      </c>
      <c r="AR576" s="1">
        <v>7774.16</v>
      </c>
      <c r="AS576">
        <v>975.64</v>
      </c>
      <c r="AT576">
        <v>378.41</v>
      </c>
      <c r="AU576" s="1">
        <v>12739.78</v>
      </c>
      <c r="AV576" s="1">
        <v>4774.3999999999996</v>
      </c>
      <c r="AW576">
        <v>0.33160000000000001</v>
      </c>
      <c r="AX576" s="1">
        <v>7502.37</v>
      </c>
      <c r="AY576">
        <v>0.52110000000000001</v>
      </c>
      <c r="AZ576">
        <v>955.72</v>
      </c>
      <c r="BA576">
        <v>6.6400000000000001E-2</v>
      </c>
      <c r="BB576" s="1">
        <v>1165.6199999999999</v>
      </c>
      <c r="BC576">
        <v>8.1000000000000003E-2</v>
      </c>
      <c r="BD576" s="1">
        <v>14398.1</v>
      </c>
      <c r="BE576" s="1">
        <v>2982.95</v>
      </c>
      <c r="BF576">
        <v>0.55230000000000001</v>
      </c>
      <c r="BG576">
        <v>0.58930000000000005</v>
      </c>
      <c r="BH576">
        <v>0.2467</v>
      </c>
      <c r="BI576">
        <v>0.1164</v>
      </c>
      <c r="BJ576">
        <v>3.0599999999999999E-2</v>
      </c>
      <c r="BK576">
        <v>1.7000000000000001E-2</v>
      </c>
    </row>
    <row r="577" spans="1:63" x14ac:dyDescent="0.25">
      <c r="A577" t="s">
        <v>578</v>
      </c>
      <c r="B577">
        <v>47225</v>
      </c>
      <c r="C577">
        <v>57</v>
      </c>
      <c r="D577">
        <v>39.270000000000003</v>
      </c>
      <c r="E577" s="1">
        <v>2238.2399999999998</v>
      </c>
      <c r="F577" s="1">
        <v>2131.0100000000002</v>
      </c>
      <c r="G577">
        <v>1.23E-2</v>
      </c>
      <c r="H577">
        <v>5.0000000000000001E-4</v>
      </c>
      <c r="I577">
        <v>1.2500000000000001E-2</v>
      </c>
      <c r="J577">
        <v>1.1000000000000001E-3</v>
      </c>
      <c r="K577">
        <v>3.1399999999999997E-2</v>
      </c>
      <c r="L577">
        <v>0.91269999999999996</v>
      </c>
      <c r="M577">
        <v>2.9499999999999998E-2</v>
      </c>
      <c r="N577">
        <v>0.1472</v>
      </c>
      <c r="O577">
        <v>1.34E-2</v>
      </c>
      <c r="P577">
        <v>0.1111</v>
      </c>
      <c r="Q577" s="1">
        <v>66114.710000000006</v>
      </c>
      <c r="R577">
        <v>0.1764</v>
      </c>
      <c r="S577">
        <v>0.1883</v>
      </c>
      <c r="T577">
        <v>0.63529999999999998</v>
      </c>
      <c r="U577">
        <v>13.33</v>
      </c>
      <c r="V577" s="1">
        <v>89989.42</v>
      </c>
      <c r="W577">
        <v>163.41999999999999</v>
      </c>
      <c r="X577" s="1">
        <v>246481.44</v>
      </c>
      <c r="Y577">
        <v>0.83340000000000003</v>
      </c>
      <c r="Z577">
        <v>0.1</v>
      </c>
      <c r="AA577">
        <v>6.6600000000000006E-2</v>
      </c>
      <c r="AB577">
        <v>0.1666</v>
      </c>
      <c r="AC577">
        <v>246.48</v>
      </c>
      <c r="AD577" s="1">
        <v>7782.39</v>
      </c>
      <c r="AE577">
        <v>839.12</v>
      </c>
      <c r="AF577" s="1">
        <v>217570.3</v>
      </c>
      <c r="AG577" t="s">
        <v>3</v>
      </c>
      <c r="AH577" s="1">
        <v>46303</v>
      </c>
      <c r="AI577" s="1">
        <v>93425.54</v>
      </c>
      <c r="AJ577">
        <v>52.3</v>
      </c>
      <c r="AK577">
        <v>28.98</v>
      </c>
      <c r="AL577">
        <v>32.76</v>
      </c>
      <c r="AM577">
        <v>4.33</v>
      </c>
      <c r="AN577" s="1">
        <v>1833.94</v>
      </c>
      <c r="AO577">
        <v>0.79249999999999998</v>
      </c>
      <c r="AP577" s="1">
        <v>1486.47</v>
      </c>
      <c r="AQ577" s="1">
        <v>2092.02</v>
      </c>
      <c r="AR577" s="1">
        <v>6951.83</v>
      </c>
      <c r="AS577">
        <v>687.95</v>
      </c>
      <c r="AT577">
        <v>297.60000000000002</v>
      </c>
      <c r="AU577" s="1">
        <v>11515.87</v>
      </c>
      <c r="AV577" s="1">
        <v>3572.89</v>
      </c>
      <c r="AW577">
        <v>0.27629999999999999</v>
      </c>
      <c r="AX577" s="1">
        <v>7496.89</v>
      </c>
      <c r="AY577">
        <v>0.57979999999999998</v>
      </c>
      <c r="AZ577" s="1">
        <v>1061.94</v>
      </c>
      <c r="BA577">
        <v>8.2100000000000006E-2</v>
      </c>
      <c r="BB577">
        <v>799.1</v>
      </c>
      <c r="BC577">
        <v>6.1800000000000001E-2</v>
      </c>
      <c r="BD577" s="1">
        <v>12930.82</v>
      </c>
      <c r="BE577" s="1">
        <v>2146.27</v>
      </c>
      <c r="BF577">
        <v>0.2853</v>
      </c>
      <c r="BG577">
        <v>0.57840000000000003</v>
      </c>
      <c r="BH577">
        <v>0.23269999999999999</v>
      </c>
      <c r="BI577">
        <v>0.1381</v>
      </c>
      <c r="BJ577">
        <v>3.1199999999999999E-2</v>
      </c>
      <c r="BK577">
        <v>1.95E-2</v>
      </c>
    </row>
    <row r="578" spans="1:63" x14ac:dyDescent="0.25">
      <c r="A578" t="s">
        <v>579</v>
      </c>
      <c r="B578">
        <v>47696</v>
      </c>
      <c r="C578">
        <v>158.86000000000001</v>
      </c>
      <c r="D578">
        <v>10.4</v>
      </c>
      <c r="E578" s="1">
        <v>1651.74</v>
      </c>
      <c r="F578" s="1">
        <v>1580.57</v>
      </c>
      <c r="G578">
        <v>1.5E-3</v>
      </c>
      <c r="H578">
        <v>2.9999999999999997E-4</v>
      </c>
      <c r="I578">
        <v>5.7000000000000002E-3</v>
      </c>
      <c r="J578">
        <v>5.9999999999999995E-4</v>
      </c>
      <c r="K578">
        <v>1.66E-2</v>
      </c>
      <c r="L578">
        <v>0.95340000000000003</v>
      </c>
      <c r="M578">
        <v>2.1899999999999999E-2</v>
      </c>
      <c r="N578">
        <v>0.45500000000000002</v>
      </c>
      <c r="O578">
        <v>5.3E-3</v>
      </c>
      <c r="P578">
        <v>0.15970000000000001</v>
      </c>
      <c r="Q578" s="1">
        <v>58363.25</v>
      </c>
      <c r="R578">
        <v>0.15939999999999999</v>
      </c>
      <c r="S578">
        <v>0.2114</v>
      </c>
      <c r="T578">
        <v>0.62919999999999998</v>
      </c>
      <c r="U578">
        <v>14.14</v>
      </c>
      <c r="V578" s="1">
        <v>70860.600000000006</v>
      </c>
      <c r="W578">
        <v>112.28</v>
      </c>
      <c r="X578" s="1">
        <v>206061.29</v>
      </c>
      <c r="Y578">
        <v>0.67430000000000001</v>
      </c>
      <c r="Z578">
        <v>0.1091</v>
      </c>
      <c r="AA578">
        <v>0.2165</v>
      </c>
      <c r="AB578">
        <v>0.32569999999999999</v>
      </c>
      <c r="AC578">
        <v>206.06</v>
      </c>
      <c r="AD578" s="1">
        <v>5451.04</v>
      </c>
      <c r="AE578">
        <v>476.97</v>
      </c>
      <c r="AF578" s="1">
        <v>175447.84</v>
      </c>
      <c r="AG578" t="s">
        <v>3</v>
      </c>
      <c r="AH578" s="1">
        <v>33784</v>
      </c>
      <c r="AI578" s="1">
        <v>53001.87</v>
      </c>
      <c r="AJ578">
        <v>35.19</v>
      </c>
      <c r="AK578">
        <v>24.11</v>
      </c>
      <c r="AL578">
        <v>25.98</v>
      </c>
      <c r="AM578">
        <v>4.32</v>
      </c>
      <c r="AN578" s="1">
        <v>1417.39</v>
      </c>
      <c r="AO578">
        <v>0.99170000000000003</v>
      </c>
      <c r="AP578" s="1">
        <v>1561.71</v>
      </c>
      <c r="AQ578" s="1">
        <v>2521.35</v>
      </c>
      <c r="AR578" s="1">
        <v>7188.5</v>
      </c>
      <c r="AS578">
        <v>715.43</v>
      </c>
      <c r="AT578">
        <v>352.26</v>
      </c>
      <c r="AU578" s="1">
        <v>12339.25</v>
      </c>
      <c r="AV578" s="1">
        <v>7511.36</v>
      </c>
      <c r="AW578">
        <v>0.49640000000000001</v>
      </c>
      <c r="AX578" s="1">
        <v>4849.46</v>
      </c>
      <c r="AY578">
        <v>0.32050000000000001</v>
      </c>
      <c r="AZ578" s="1">
        <v>1205.25</v>
      </c>
      <c r="BA578">
        <v>7.9699999999999993E-2</v>
      </c>
      <c r="BB578" s="1">
        <v>1564.79</v>
      </c>
      <c r="BC578">
        <v>0.10340000000000001</v>
      </c>
      <c r="BD578" s="1">
        <v>15130.86</v>
      </c>
      <c r="BE578" s="1">
        <v>6427.33</v>
      </c>
      <c r="BF578">
        <v>1.9146000000000001</v>
      </c>
      <c r="BG578">
        <v>0.55279999999999996</v>
      </c>
      <c r="BH578">
        <v>0.25490000000000002</v>
      </c>
      <c r="BI578">
        <v>0.1356</v>
      </c>
      <c r="BJ578">
        <v>3.7100000000000001E-2</v>
      </c>
      <c r="BK578">
        <v>1.9599999999999999E-2</v>
      </c>
    </row>
    <row r="579" spans="1:63" x14ac:dyDescent="0.25">
      <c r="A579" t="s">
        <v>580</v>
      </c>
      <c r="B579">
        <v>46219</v>
      </c>
      <c r="C579">
        <v>103.1</v>
      </c>
      <c r="D579">
        <v>10.52</v>
      </c>
      <c r="E579" s="1">
        <v>1084.53</v>
      </c>
      <c r="F579" s="1">
        <v>1084.45</v>
      </c>
      <c r="G579">
        <v>3.3E-3</v>
      </c>
      <c r="H579">
        <v>1.1999999999999999E-3</v>
      </c>
      <c r="I579">
        <v>5.7999999999999996E-3</v>
      </c>
      <c r="J579">
        <v>1.1000000000000001E-3</v>
      </c>
      <c r="K579">
        <v>0.03</v>
      </c>
      <c r="L579">
        <v>0.93379999999999996</v>
      </c>
      <c r="M579">
        <v>2.4799999999999999E-2</v>
      </c>
      <c r="N579">
        <v>0.24010000000000001</v>
      </c>
      <c r="O579">
        <v>1.8E-3</v>
      </c>
      <c r="P579">
        <v>0.14660000000000001</v>
      </c>
      <c r="Q579" s="1">
        <v>60311.839999999997</v>
      </c>
      <c r="R579">
        <v>0.18240000000000001</v>
      </c>
      <c r="S579">
        <v>0.1988</v>
      </c>
      <c r="T579">
        <v>0.61880000000000002</v>
      </c>
      <c r="U579">
        <v>11.29</v>
      </c>
      <c r="V579" s="1">
        <v>70483.95</v>
      </c>
      <c r="W579">
        <v>92.25</v>
      </c>
      <c r="X579" s="1">
        <v>200840.91</v>
      </c>
      <c r="Y579">
        <v>0.75119999999999998</v>
      </c>
      <c r="Z579">
        <v>6.7599999999999993E-2</v>
      </c>
      <c r="AA579">
        <v>0.1812</v>
      </c>
      <c r="AB579">
        <v>0.24879999999999999</v>
      </c>
      <c r="AC579">
        <v>200.84</v>
      </c>
      <c r="AD579" s="1">
        <v>5420.5</v>
      </c>
      <c r="AE579">
        <v>510.46</v>
      </c>
      <c r="AF579" s="1">
        <v>173097.14</v>
      </c>
      <c r="AG579" t="s">
        <v>3</v>
      </c>
      <c r="AH579" s="1">
        <v>37722</v>
      </c>
      <c r="AI579" s="1">
        <v>58979.95</v>
      </c>
      <c r="AJ579">
        <v>36.18</v>
      </c>
      <c r="AK579">
        <v>23.78</v>
      </c>
      <c r="AL579">
        <v>26.31</v>
      </c>
      <c r="AM579">
        <v>4.38</v>
      </c>
      <c r="AN579" s="1">
        <v>1980.68</v>
      </c>
      <c r="AO579">
        <v>1.2823</v>
      </c>
      <c r="AP579" s="1">
        <v>1635.18</v>
      </c>
      <c r="AQ579" s="1">
        <v>2344.25</v>
      </c>
      <c r="AR579" s="1">
        <v>7234.15</v>
      </c>
      <c r="AS579">
        <v>778.15</v>
      </c>
      <c r="AT579">
        <v>419.88</v>
      </c>
      <c r="AU579" s="1">
        <v>12411.6</v>
      </c>
      <c r="AV579" s="1">
        <v>6618.54</v>
      </c>
      <c r="AW579">
        <v>0.44240000000000002</v>
      </c>
      <c r="AX579" s="1">
        <v>5635.78</v>
      </c>
      <c r="AY579">
        <v>0.37669999999999998</v>
      </c>
      <c r="AZ579" s="1">
        <v>1534.51</v>
      </c>
      <c r="BA579">
        <v>0.1026</v>
      </c>
      <c r="BB579" s="1">
        <v>1171.95</v>
      </c>
      <c r="BC579">
        <v>7.8299999999999995E-2</v>
      </c>
      <c r="BD579" s="1">
        <v>14960.77</v>
      </c>
      <c r="BE579" s="1">
        <v>5582.24</v>
      </c>
      <c r="BF579">
        <v>1.5149999999999999</v>
      </c>
      <c r="BG579">
        <v>0.54720000000000002</v>
      </c>
      <c r="BH579">
        <v>0.2447</v>
      </c>
      <c r="BI579">
        <v>0.14749999999999999</v>
      </c>
      <c r="BJ579">
        <v>3.6700000000000003E-2</v>
      </c>
      <c r="BK579">
        <v>2.3900000000000001E-2</v>
      </c>
    </row>
    <row r="580" spans="1:63" x14ac:dyDescent="0.25">
      <c r="A580" t="s">
        <v>581</v>
      </c>
      <c r="B580">
        <v>48884</v>
      </c>
      <c r="C580">
        <v>69.569999999999993</v>
      </c>
      <c r="D580">
        <v>22.03</v>
      </c>
      <c r="E580" s="1">
        <v>1532.87</v>
      </c>
      <c r="F580" s="1">
        <v>1442.93</v>
      </c>
      <c r="G580">
        <v>5.1000000000000004E-3</v>
      </c>
      <c r="H580">
        <v>1.1999999999999999E-3</v>
      </c>
      <c r="I580">
        <v>1.34E-2</v>
      </c>
      <c r="J580">
        <v>1.4E-3</v>
      </c>
      <c r="K580">
        <v>3.5499999999999997E-2</v>
      </c>
      <c r="L580">
        <v>0.90210000000000001</v>
      </c>
      <c r="M580">
        <v>4.1300000000000003E-2</v>
      </c>
      <c r="N580">
        <v>0.42730000000000001</v>
      </c>
      <c r="O580">
        <v>5.7000000000000002E-3</v>
      </c>
      <c r="P580">
        <v>0.14230000000000001</v>
      </c>
      <c r="Q580" s="1">
        <v>60206.85</v>
      </c>
      <c r="R580">
        <v>0.1641</v>
      </c>
      <c r="S580">
        <v>0.1973</v>
      </c>
      <c r="T580">
        <v>0.63859999999999995</v>
      </c>
      <c r="U580">
        <v>10.62</v>
      </c>
      <c r="V580" s="1">
        <v>79676.95</v>
      </c>
      <c r="W580">
        <v>139.29</v>
      </c>
      <c r="X580" s="1">
        <v>191378.04</v>
      </c>
      <c r="Y580">
        <v>0.75429999999999997</v>
      </c>
      <c r="Z580">
        <v>0.16289999999999999</v>
      </c>
      <c r="AA580">
        <v>8.2799999999999999E-2</v>
      </c>
      <c r="AB580">
        <v>0.2457</v>
      </c>
      <c r="AC580">
        <v>191.38</v>
      </c>
      <c r="AD580" s="1">
        <v>5509.94</v>
      </c>
      <c r="AE580">
        <v>596.47</v>
      </c>
      <c r="AF580" s="1">
        <v>170479.44</v>
      </c>
      <c r="AG580" t="s">
        <v>3</v>
      </c>
      <c r="AH580" s="1">
        <v>35905</v>
      </c>
      <c r="AI580" s="1">
        <v>57305.13</v>
      </c>
      <c r="AJ580">
        <v>43.42</v>
      </c>
      <c r="AK580">
        <v>26.14</v>
      </c>
      <c r="AL580">
        <v>30.42</v>
      </c>
      <c r="AM580">
        <v>4.3</v>
      </c>
      <c r="AN580" s="1">
        <v>1209.95</v>
      </c>
      <c r="AO580">
        <v>1.0659000000000001</v>
      </c>
      <c r="AP580" s="1">
        <v>1528.29</v>
      </c>
      <c r="AQ580" s="1">
        <v>2239.52</v>
      </c>
      <c r="AR580" s="1">
        <v>6944.59</v>
      </c>
      <c r="AS580">
        <v>783.6</v>
      </c>
      <c r="AT580">
        <v>379.47</v>
      </c>
      <c r="AU580" s="1">
        <v>11875.48</v>
      </c>
      <c r="AV580" s="1">
        <v>5953.69</v>
      </c>
      <c r="AW580">
        <v>0.4173</v>
      </c>
      <c r="AX580" s="1">
        <v>5568</v>
      </c>
      <c r="AY580">
        <v>0.39019999999999999</v>
      </c>
      <c r="AZ580" s="1">
        <v>1388.65</v>
      </c>
      <c r="BA580">
        <v>9.7299999999999998E-2</v>
      </c>
      <c r="BB580" s="1">
        <v>1357.55</v>
      </c>
      <c r="BC580">
        <v>9.5100000000000004E-2</v>
      </c>
      <c r="BD580" s="1">
        <v>14267.88</v>
      </c>
      <c r="BE580" s="1">
        <v>4407.28</v>
      </c>
      <c r="BF580">
        <v>1.1005</v>
      </c>
      <c r="BG580">
        <v>0.55279999999999996</v>
      </c>
      <c r="BH580">
        <v>0.23630000000000001</v>
      </c>
      <c r="BI580">
        <v>0.157</v>
      </c>
      <c r="BJ580">
        <v>3.2399999999999998E-2</v>
      </c>
      <c r="BK580">
        <v>2.1499999999999998E-2</v>
      </c>
    </row>
    <row r="581" spans="1:63" x14ac:dyDescent="0.25">
      <c r="A581" t="s">
        <v>582</v>
      </c>
      <c r="B581">
        <v>46060</v>
      </c>
      <c r="C581">
        <v>160.66999999999999</v>
      </c>
      <c r="D581">
        <v>12.04</v>
      </c>
      <c r="E581" s="1">
        <v>1934.14</v>
      </c>
      <c r="F581" s="1">
        <v>1844.48</v>
      </c>
      <c r="G581">
        <v>1.9E-3</v>
      </c>
      <c r="H581">
        <v>4.0000000000000002E-4</v>
      </c>
      <c r="I581">
        <v>4.8999999999999998E-3</v>
      </c>
      <c r="J581">
        <v>5.9999999999999995E-4</v>
      </c>
      <c r="K581">
        <v>1.43E-2</v>
      </c>
      <c r="L581">
        <v>0.95750000000000002</v>
      </c>
      <c r="M581">
        <v>2.0500000000000001E-2</v>
      </c>
      <c r="N581">
        <v>0.42280000000000001</v>
      </c>
      <c r="O581">
        <v>1.9E-3</v>
      </c>
      <c r="P581">
        <v>0.15540000000000001</v>
      </c>
      <c r="Q581" s="1">
        <v>58881.49</v>
      </c>
      <c r="R581">
        <v>0.15759999999999999</v>
      </c>
      <c r="S581">
        <v>0.19639999999999999</v>
      </c>
      <c r="T581">
        <v>0.64600000000000002</v>
      </c>
      <c r="U581">
        <v>15.52</v>
      </c>
      <c r="V581" s="1">
        <v>73714.27</v>
      </c>
      <c r="W581">
        <v>120.17</v>
      </c>
      <c r="X581" s="1">
        <v>185741.28</v>
      </c>
      <c r="Y581">
        <v>0.67959999999999998</v>
      </c>
      <c r="Z581">
        <v>0.1113</v>
      </c>
      <c r="AA581">
        <v>0.2092</v>
      </c>
      <c r="AB581">
        <v>0.32040000000000002</v>
      </c>
      <c r="AC581">
        <v>185.74</v>
      </c>
      <c r="AD581" s="1">
        <v>4852.97</v>
      </c>
      <c r="AE581">
        <v>450.2</v>
      </c>
      <c r="AF581" s="1">
        <v>162969.4</v>
      </c>
      <c r="AG581" t="s">
        <v>3</v>
      </c>
      <c r="AH581" s="1">
        <v>34410</v>
      </c>
      <c r="AI581" s="1">
        <v>54259.07</v>
      </c>
      <c r="AJ581">
        <v>33.68</v>
      </c>
      <c r="AK581">
        <v>23.97</v>
      </c>
      <c r="AL581">
        <v>26.54</v>
      </c>
      <c r="AM581">
        <v>4.21</v>
      </c>
      <c r="AN581" s="1">
        <v>1276.8599999999999</v>
      </c>
      <c r="AO581">
        <v>0.8851</v>
      </c>
      <c r="AP581" s="1">
        <v>1537.01</v>
      </c>
      <c r="AQ581" s="1">
        <v>2547.69</v>
      </c>
      <c r="AR581" s="1">
        <v>7120.89</v>
      </c>
      <c r="AS581">
        <v>664.34</v>
      </c>
      <c r="AT581">
        <v>300.35000000000002</v>
      </c>
      <c r="AU581" s="1">
        <v>12170.28</v>
      </c>
      <c r="AV581" s="1">
        <v>7536.02</v>
      </c>
      <c r="AW581">
        <v>0.5151</v>
      </c>
      <c r="AX581" s="1">
        <v>4354.26</v>
      </c>
      <c r="AY581">
        <v>0.29759999999999998</v>
      </c>
      <c r="AZ581" s="1">
        <v>1246.02</v>
      </c>
      <c r="BA581">
        <v>8.5199999999999998E-2</v>
      </c>
      <c r="BB581" s="1">
        <v>1493.99</v>
      </c>
      <c r="BC581">
        <v>0.1021</v>
      </c>
      <c r="BD581" s="1">
        <v>14630.29</v>
      </c>
      <c r="BE581" s="1">
        <v>6401.17</v>
      </c>
      <c r="BF581">
        <v>1.9291</v>
      </c>
      <c r="BG581">
        <v>0.55620000000000003</v>
      </c>
      <c r="BH581">
        <v>0.25269999999999998</v>
      </c>
      <c r="BI581">
        <v>0.13569999999999999</v>
      </c>
      <c r="BJ581">
        <v>3.6799999999999999E-2</v>
      </c>
      <c r="BK581">
        <v>1.8499999999999999E-2</v>
      </c>
    </row>
    <row r="582" spans="1:63" x14ac:dyDescent="0.25">
      <c r="A582" t="s">
        <v>583</v>
      </c>
      <c r="B582">
        <v>49155</v>
      </c>
      <c r="C582">
        <v>124.24</v>
      </c>
      <c r="D582">
        <v>8.98</v>
      </c>
      <c r="E582" s="1">
        <v>1115.48</v>
      </c>
      <c r="F582" s="1">
        <v>1056.9100000000001</v>
      </c>
      <c r="G582">
        <v>1.4E-3</v>
      </c>
      <c r="H582">
        <v>2.0000000000000001E-4</v>
      </c>
      <c r="I582">
        <v>6.7999999999999996E-3</v>
      </c>
      <c r="J582">
        <v>8.0000000000000004E-4</v>
      </c>
      <c r="K582">
        <v>8.9999999999999993E-3</v>
      </c>
      <c r="L582">
        <v>0.96009999999999995</v>
      </c>
      <c r="M582">
        <v>2.1700000000000001E-2</v>
      </c>
      <c r="N582">
        <v>0.98129999999999995</v>
      </c>
      <c r="O582">
        <v>2.0000000000000001E-4</v>
      </c>
      <c r="P582">
        <v>0.1782</v>
      </c>
      <c r="Q582" s="1">
        <v>57734.239999999998</v>
      </c>
      <c r="R582">
        <v>0.18940000000000001</v>
      </c>
      <c r="S582">
        <v>0.18690000000000001</v>
      </c>
      <c r="T582">
        <v>0.62370000000000003</v>
      </c>
      <c r="U582">
        <v>10.48</v>
      </c>
      <c r="V582" s="1">
        <v>80294.44</v>
      </c>
      <c r="W582">
        <v>101.97</v>
      </c>
      <c r="X582" s="1">
        <v>130858.51</v>
      </c>
      <c r="Y582">
        <v>0.63300000000000001</v>
      </c>
      <c r="Z582">
        <v>8.3299999999999999E-2</v>
      </c>
      <c r="AA582">
        <v>0.28370000000000001</v>
      </c>
      <c r="AB582">
        <v>0.36699999999999999</v>
      </c>
      <c r="AC582">
        <v>130.86000000000001</v>
      </c>
      <c r="AD582" s="1">
        <v>3006.25</v>
      </c>
      <c r="AE582">
        <v>293.48</v>
      </c>
      <c r="AF582" s="1">
        <v>112325.73</v>
      </c>
      <c r="AG582" t="s">
        <v>3</v>
      </c>
      <c r="AH582" s="1">
        <v>32014</v>
      </c>
      <c r="AI582" s="1">
        <v>47231.59</v>
      </c>
      <c r="AJ582">
        <v>27.29</v>
      </c>
      <c r="AK582">
        <v>21.7</v>
      </c>
      <c r="AL582">
        <v>23.41</v>
      </c>
      <c r="AM582">
        <v>3.71</v>
      </c>
      <c r="AN582">
        <v>0</v>
      </c>
      <c r="AO582">
        <v>0.7913</v>
      </c>
      <c r="AP582" s="1">
        <v>1939.52</v>
      </c>
      <c r="AQ582" s="1">
        <v>3003.41</v>
      </c>
      <c r="AR582" s="1">
        <v>8541.9699999999993</v>
      </c>
      <c r="AS582">
        <v>718.46</v>
      </c>
      <c r="AT582">
        <v>386.24</v>
      </c>
      <c r="AU582" s="1">
        <v>14589.61</v>
      </c>
      <c r="AV582" s="1">
        <v>11355.35</v>
      </c>
      <c r="AW582">
        <v>0.65200000000000002</v>
      </c>
      <c r="AX582" s="1">
        <v>2629.07</v>
      </c>
      <c r="AY582">
        <v>0.151</v>
      </c>
      <c r="AZ582" s="1">
        <v>1365.21</v>
      </c>
      <c r="BA582">
        <v>7.8399999999999997E-2</v>
      </c>
      <c r="BB582" s="1">
        <v>2066.66</v>
      </c>
      <c r="BC582">
        <v>0.1187</v>
      </c>
      <c r="BD582" s="1">
        <v>17416.29</v>
      </c>
      <c r="BE582" s="1">
        <v>9800.5400000000009</v>
      </c>
      <c r="BF582">
        <v>4.4236000000000004</v>
      </c>
      <c r="BG582">
        <v>0.53959999999999997</v>
      </c>
      <c r="BH582">
        <v>0.2525</v>
      </c>
      <c r="BI582">
        <v>0.1431</v>
      </c>
      <c r="BJ582">
        <v>3.7100000000000001E-2</v>
      </c>
      <c r="BK582">
        <v>2.7699999999999999E-2</v>
      </c>
    </row>
    <row r="583" spans="1:63" x14ac:dyDescent="0.25">
      <c r="A583" t="s">
        <v>584</v>
      </c>
      <c r="B583">
        <v>47746</v>
      </c>
      <c r="C583">
        <v>107.9</v>
      </c>
      <c r="D583">
        <v>9.39</v>
      </c>
      <c r="E583" s="1">
        <v>1013.42</v>
      </c>
      <c r="F583">
        <v>983.17</v>
      </c>
      <c r="G583">
        <v>1.1999999999999999E-3</v>
      </c>
      <c r="H583">
        <v>1E-4</v>
      </c>
      <c r="I583">
        <v>3.5000000000000001E-3</v>
      </c>
      <c r="J583">
        <v>5.9999999999999995E-4</v>
      </c>
      <c r="K583">
        <v>1.0500000000000001E-2</v>
      </c>
      <c r="L583">
        <v>0.96750000000000003</v>
      </c>
      <c r="M583">
        <v>1.67E-2</v>
      </c>
      <c r="N583">
        <v>0.40139999999999998</v>
      </c>
      <c r="O583">
        <v>5.9999999999999995E-4</v>
      </c>
      <c r="P583">
        <v>0.15429999999999999</v>
      </c>
      <c r="Q583" s="1">
        <v>56883.54</v>
      </c>
      <c r="R583">
        <v>0.21340000000000001</v>
      </c>
      <c r="S583">
        <v>0.1888</v>
      </c>
      <c r="T583">
        <v>0.5978</v>
      </c>
      <c r="U583">
        <v>9.57</v>
      </c>
      <c r="V583" s="1">
        <v>77069.81</v>
      </c>
      <c r="W583">
        <v>101.43</v>
      </c>
      <c r="X583" s="1">
        <v>217384.46</v>
      </c>
      <c r="Y583">
        <v>0.59219999999999995</v>
      </c>
      <c r="Z583">
        <v>0.1129</v>
      </c>
      <c r="AA583">
        <v>0.29499999999999998</v>
      </c>
      <c r="AB583">
        <v>0.4078</v>
      </c>
      <c r="AC583">
        <v>217.38</v>
      </c>
      <c r="AD583" s="1">
        <v>6152.47</v>
      </c>
      <c r="AE583">
        <v>420.41</v>
      </c>
      <c r="AF583" s="1">
        <v>170174.5</v>
      </c>
      <c r="AG583" t="s">
        <v>3</v>
      </c>
      <c r="AH583" s="1">
        <v>35770</v>
      </c>
      <c r="AI583" s="1">
        <v>56541.87</v>
      </c>
      <c r="AJ583">
        <v>34.24</v>
      </c>
      <c r="AK583">
        <v>22.99</v>
      </c>
      <c r="AL583">
        <v>25.56</v>
      </c>
      <c r="AM583">
        <v>4.45</v>
      </c>
      <c r="AN583" s="1">
        <v>1663.01</v>
      </c>
      <c r="AO583">
        <v>1.099</v>
      </c>
      <c r="AP583" s="1">
        <v>1796.72</v>
      </c>
      <c r="AQ583" s="1">
        <v>2661.41</v>
      </c>
      <c r="AR583" s="1">
        <v>7433.38</v>
      </c>
      <c r="AS583">
        <v>718.6</v>
      </c>
      <c r="AT583">
        <v>409.06</v>
      </c>
      <c r="AU583" s="1">
        <v>13019.18</v>
      </c>
      <c r="AV583" s="1">
        <v>7671.59</v>
      </c>
      <c r="AW583">
        <v>0.46660000000000001</v>
      </c>
      <c r="AX583" s="1">
        <v>5625.54</v>
      </c>
      <c r="AY583">
        <v>0.3422</v>
      </c>
      <c r="AZ583" s="1">
        <v>1662.96</v>
      </c>
      <c r="BA583">
        <v>0.1011</v>
      </c>
      <c r="BB583" s="1">
        <v>1481.37</v>
      </c>
      <c r="BC583">
        <v>9.01E-2</v>
      </c>
      <c r="BD583" s="1">
        <v>16441.46</v>
      </c>
      <c r="BE583" s="1">
        <v>6550.46</v>
      </c>
      <c r="BF583">
        <v>1.9325000000000001</v>
      </c>
      <c r="BG583">
        <v>0.52949999999999997</v>
      </c>
      <c r="BH583">
        <v>0.24579999999999999</v>
      </c>
      <c r="BI583">
        <v>0.15890000000000001</v>
      </c>
      <c r="BJ583">
        <v>3.85E-2</v>
      </c>
      <c r="BK583">
        <v>2.7400000000000001E-2</v>
      </c>
    </row>
    <row r="584" spans="1:63" x14ac:dyDescent="0.25">
      <c r="A584" t="s">
        <v>585</v>
      </c>
      <c r="B584">
        <v>48397</v>
      </c>
      <c r="C584">
        <v>70.67</v>
      </c>
      <c r="D584">
        <v>9.68</v>
      </c>
      <c r="E584">
        <v>683.94</v>
      </c>
      <c r="F584">
        <v>693.93</v>
      </c>
      <c r="G584">
        <v>1.9E-3</v>
      </c>
      <c r="H584">
        <v>1.2999999999999999E-3</v>
      </c>
      <c r="I584">
        <v>7.4000000000000003E-3</v>
      </c>
      <c r="J584">
        <v>5.9999999999999995E-4</v>
      </c>
      <c r="K584">
        <v>1.8200000000000001E-2</v>
      </c>
      <c r="L584">
        <v>0.94810000000000005</v>
      </c>
      <c r="M584">
        <v>2.2499999999999999E-2</v>
      </c>
      <c r="N584">
        <v>0.26179999999999998</v>
      </c>
      <c r="O584">
        <v>2.3E-3</v>
      </c>
      <c r="P584">
        <v>0.1454</v>
      </c>
      <c r="Q584" s="1">
        <v>57880.54</v>
      </c>
      <c r="R584">
        <v>0.20369999999999999</v>
      </c>
      <c r="S584">
        <v>0.1787</v>
      </c>
      <c r="T584">
        <v>0.61750000000000005</v>
      </c>
      <c r="U584">
        <v>7.81</v>
      </c>
      <c r="V584" s="1">
        <v>67967.81</v>
      </c>
      <c r="W584">
        <v>83.45</v>
      </c>
      <c r="X584" s="1">
        <v>213113.62</v>
      </c>
      <c r="Y584">
        <v>0.71660000000000001</v>
      </c>
      <c r="Z584">
        <v>4.3900000000000002E-2</v>
      </c>
      <c r="AA584">
        <v>0.23960000000000001</v>
      </c>
      <c r="AB584">
        <v>0.28339999999999999</v>
      </c>
      <c r="AC584">
        <v>213.11</v>
      </c>
      <c r="AD584" s="1">
        <v>6431.73</v>
      </c>
      <c r="AE584">
        <v>580.19000000000005</v>
      </c>
      <c r="AF584" s="1">
        <v>172707.20000000001</v>
      </c>
      <c r="AG584" t="s">
        <v>3</v>
      </c>
      <c r="AH584" s="1">
        <v>37722</v>
      </c>
      <c r="AI584" s="1">
        <v>57667.35</v>
      </c>
      <c r="AJ584">
        <v>37.96</v>
      </c>
      <c r="AK584">
        <v>25.31</v>
      </c>
      <c r="AL584">
        <v>28.04</v>
      </c>
      <c r="AM584">
        <v>4.6900000000000004</v>
      </c>
      <c r="AN584" s="1">
        <v>1920.04</v>
      </c>
      <c r="AO584">
        <v>1.282</v>
      </c>
      <c r="AP584" s="1">
        <v>1850.63</v>
      </c>
      <c r="AQ584" s="1">
        <v>2490.14</v>
      </c>
      <c r="AR584" s="1">
        <v>7659.29</v>
      </c>
      <c r="AS584">
        <v>816.73</v>
      </c>
      <c r="AT584">
        <v>479.67</v>
      </c>
      <c r="AU584" s="1">
        <v>13296.45</v>
      </c>
      <c r="AV584" s="1">
        <v>7029.26</v>
      </c>
      <c r="AW584">
        <v>0.42849999999999999</v>
      </c>
      <c r="AX584" s="1">
        <v>6305.74</v>
      </c>
      <c r="AY584">
        <v>0.38440000000000002</v>
      </c>
      <c r="AZ584" s="1">
        <v>1895.18</v>
      </c>
      <c r="BA584">
        <v>0.11550000000000001</v>
      </c>
      <c r="BB584" s="1">
        <v>1174.4000000000001</v>
      </c>
      <c r="BC584">
        <v>7.1599999999999997E-2</v>
      </c>
      <c r="BD584" s="1">
        <v>16404.57</v>
      </c>
      <c r="BE584" s="1">
        <v>6455.74</v>
      </c>
      <c r="BF584">
        <v>1.7303999999999999</v>
      </c>
      <c r="BG584">
        <v>0.53790000000000004</v>
      </c>
      <c r="BH584">
        <v>0.24210000000000001</v>
      </c>
      <c r="BI584">
        <v>0.1588</v>
      </c>
      <c r="BJ584">
        <v>3.5400000000000001E-2</v>
      </c>
      <c r="BK584">
        <v>2.58E-2</v>
      </c>
    </row>
    <row r="585" spans="1:63" x14ac:dyDescent="0.25">
      <c r="A585" t="s">
        <v>586</v>
      </c>
      <c r="B585">
        <v>45047</v>
      </c>
      <c r="C585">
        <v>30.38</v>
      </c>
      <c r="D585">
        <v>285.05</v>
      </c>
      <c r="E585" s="1">
        <v>8659.99</v>
      </c>
      <c r="F585" s="1">
        <v>8371.89</v>
      </c>
      <c r="G585">
        <v>6.6100000000000006E-2</v>
      </c>
      <c r="H585">
        <v>8.0000000000000004E-4</v>
      </c>
      <c r="I585">
        <v>0.1363</v>
      </c>
      <c r="J585">
        <v>1.1000000000000001E-3</v>
      </c>
      <c r="K585">
        <v>6.9099999999999995E-2</v>
      </c>
      <c r="L585">
        <v>0.66139999999999999</v>
      </c>
      <c r="M585">
        <v>6.5100000000000005E-2</v>
      </c>
      <c r="N585">
        <v>0.24610000000000001</v>
      </c>
      <c r="O585">
        <v>5.7500000000000002E-2</v>
      </c>
      <c r="P585">
        <v>0.14299999999999999</v>
      </c>
      <c r="Q585" s="1">
        <v>78374.399999999994</v>
      </c>
      <c r="R585">
        <v>0.16139999999999999</v>
      </c>
      <c r="S585">
        <v>0.21329999999999999</v>
      </c>
      <c r="T585">
        <v>0.62529999999999997</v>
      </c>
      <c r="U585">
        <v>53.33</v>
      </c>
      <c r="V585" s="1">
        <v>101472.41</v>
      </c>
      <c r="W585">
        <v>160.28</v>
      </c>
      <c r="X585" s="1">
        <v>222142.15</v>
      </c>
      <c r="Y585">
        <v>0.76180000000000003</v>
      </c>
      <c r="Z585">
        <v>0.2041</v>
      </c>
      <c r="AA585">
        <v>3.4000000000000002E-2</v>
      </c>
      <c r="AB585">
        <v>0.2382</v>
      </c>
      <c r="AC585">
        <v>222.14</v>
      </c>
      <c r="AD585" s="1">
        <v>9954.81</v>
      </c>
      <c r="AE585">
        <v>954.77</v>
      </c>
      <c r="AF585" s="1">
        <v>205556.5</v>
      </c>
      <c r="AG585" t="s">
        <v>3</v>
      </c>
      <c r="AH585" s="1">
        <v>45680</v>
      </c>
      <c r="AI585" s="1">
        <v>84760.37</v>
      </c>
      <c r="AJ585">
        <v>82</v>
      </c>
      <c r="AK585">
        <v>42.69</v>
      </c>
      <c r="AL585">
        <v>51.5</v>
      </c>
      <c r="AM585">
        <v>4.8</v>
      </c>
      <c r="AN585" s="1">
        <v>1821.8</v>
      </c>
      <c r="AO585">
        <v>0.86250000000000004</v>
      </c>
      <c r="AP585" s="1">
        <v>1621.59</v>
      </c>
      <c r="AQ585" s="1">
        <v>2066.9899999999998</v>
      </c>
      <c r="AR585" s="1">
        <v>8357.3799999999992</v>
      </c>
      <c r="AS585" s="1">
        <v>1007.71</v>
      </c>
      <c r="AT585">
        <v>485.15</v>
      </c>
      <c r="AU585" s="1">
        <v>13538.82</v>
      </c>
      <c r="AV585" s="1">
        <v>3862.75</v>
      </c>
      <c r="AW585">
        <v>0.26050000000000001</v>
      </c>
      <c r="AX585" s="1">
        <v>9138.58</v>
      </c>
      <c r="AY585">
        <v>0.61629999999999996</v>
      </c>
      <c r="AZ585">
        <v>890.98</v>
      </c>
      <c r="BA585">
        <v>6.0100000000000001E-2</v>
      </c>
      <c r="BB585">
        <v>936.94</v>
      </c>
      <c r="BC585">
        <v>6.3200000000000006E-2</v>
      </c>
      <c r="BD585" s="1">
        <v>14829.24</v>
      </c>
      <c r="BE585" s="1">
        <v>2389.96</v>
      </c>
      <c r="BF585">
        <v>0.32669999999999999</v>
      </c>
      <c r="BG585">
        <v>0.61060000000000003</v>
      </c>
      <c r="BH585">
        <v>0.23250000000000001</v>
      </c>
      <c r="BI585">
        <v>0.10780000000000001</v>
      </c>
      <c r="BJ585">
        <v>3.1199999999999999E-2</v>
      </c>
      <c r="BK585">
        <v>1.7899999999999999E-2</v>
      </c>
    </row>
    <row r="586" spans="1:63" x14ac:dyDescent="0.25">
      <c r="A586" t="s">
        <v>587</v>
      </c>
      <c r="B586">
        <v>49106</v>
      </c>
      <c r="C586">
        <v>133.1</v>
      </c>
      <c r="D586">
        <v>9.33</v>
      </c>
      <c r="E586" s="1">
        <v>1241.93</v>
      </c>
      <c r="F586" s="1">
        <v>1178.8499999999999</v>
      </c>
      <c r="G586">
        <v>2E-3</v>
      </c>
      <c r="H586">
        <v>1.1999999999999999E-3</v>
      </c>
      <c r="I586">
        <v>6.4000000000000003E-3</v>
      </c>
      <c r="J586">
        <v>5.9999999999999995E-4</v>
      </c>
      <c r="K586">
        <v>1.6500000000000001E-2</v>
      </c>
      <c r="L586">
        <v>0.94820000000000004</v>
      </c>
      <c r="M586">
        <v>2.5000000000000001E-2</v>
      </c>
      <c r="N586">
        <v>0.36709999999999998</v>
      </c>
      <c r="O586">
        <v>1.6999999999999999E-3</v>
      </c>
      <c r="P586">
        <v>0.152</v>
      </c>
      <c r="Q586" s="1">
        <v>58142.49</v>
      </c>
      <c r="R586">
        <v>0.2258</v>
      </c>
      <c r="S586">
        <v>0.21099999999999999</v>
      </c>
      <c r="T586">
        <v>0.56320000000000003</v>
      </c>
      <c r="U586">
        <v>11.24</v>
      </c>
      <c r="V586" s="1">
        <v>69448.22</v>
      </c>
      <c r="W586">
        <v>106.24</v>
      </c>
      <c r="X586" s="1">
        <v>184946.86</v>
      </c>
      <c r="Y586">
        <v>0.79679999999999995</v>
      </c>
      <c r="Z586">
        <v>6.0900000000000003E-2</v>
      </c>
      <c r="AA586">
        <v>0.14230000000000001</v>
      </c>
      <c r="AB586">
        <v>0.20319999999999999</v>
      </c>
      <c r="AC586">
        <v>184.95</v>
      </c>
      <c r="AD586" s="1">
        <v>4784.3100000000004</v>
      </c>
      <c r="AE586">
        <v>487.57</v>
      </c>
      <c r="AF586" s="1">
        <v>170791.81</v>
      </c>
      <c r="AG586" t="s">
        <v>3</v>
      </c>
      <c r="AH586" s="1">
        <v>38157</v>
      </c>
      <c r="AI586" s="1">
        <v>57180.2</v>
      </c>
      <c r="AJ586">
        <v>33.619999999999997</v>
      </c>
      <c r="AK586">
        <v>23.67</v>
      </c>
      <c r="AL586">
        <v>27.16</v>
      </c>
      <c r="AM586">
        <v>4.28</v>
      </c>
      <c r="AN586" s="1">
        <v>1298.74</v>
      </c>
      <c r="AO586">
        <v>1.129</v>
      </c>
      <c r="AP586" s="1">
        <v>1626.61</v>
      </c>
      <c r="AQ586" s="1">
        <v>2556.7800000000002</v>
      </c>
      <c r="AR586" s="1">
        <v>7270.49</v>
      </c>
      <c r="AS586">
        <v>750.63</v>
      </c>
      <c r="AT586">
        <v>387.6</v>
      </c>
      <c r="AU586" s="1">
        <v>12592.11</v>
      </c>
      <c r="AV586" s="1">
        <v>7410.81</v>
      </c>
      <c r="AW586">
        <v>0.49120000000000003</v>
      </c>
      <c r="AX586" s="1">
        <v>4942.32</v>
      </c>
      <c r="AY586">
        <v>0.3276</v>
      </c>
      <c r="AZ586" s="1">
        <v>1408.03</v>
      </c>
      <c r="BA586">
        <v>9.3299999999999994E-2</v>
      </c>
      <c r="BB586" s="1">
        <v>1324.84</v>
      </c>
      <c r="BC586">
        <v>8.7800000000000003E-2</v>
      </c>
      <c r="BD586" s="1">
        <v>15086</v>
      </c>
      <c r="BE586" s="1">
        <v>5974.12</v>
      </c>
      <c r="BF586">
        <v>1.7129000000000001</v>
      </c>
      <c r="BG586">
        <v>0.53300000000000003</v>
      </c>
      <c r="BH586">
        <v>0.24679999999999999</v>
      </c>
      <c r="BI586">
        <v>0.15840000000000001</v>
      </c>
      <c r="BJ586">
        <v>3.7600000000000001E-2</v>
      </c>
      <c r="BK586">
        <v>2.4199999999999999E-2</v>
      </c>
    </row>
    <row r="587" spans="1:63" x14ac:dyDescent="0.25">
      <c r="A587" t="s">
        <v>588</v>
      </c>
      <c r="B587">
        <v>45062</v>
      </c>
      <c r="C587">
        <v>23.52</v>
      </c>
      <c r="D587">
        <v>198.13</v>
      </c>
      <c r="E587" s="1">
        <v>4660.76</v>
      </c>
      <c r="F587" s="1">
        <v>4560.25</v>
      </c>
      <c r="G587">
        <v>5.4100000000000002E-2</v>
      </c>
      <c r="H587">
        <v>8.9999999999999998E-4</v>
      </c>
      <c r="I587">
        <v>5.6599999999999998E-2</v>
      </c>
      <c r="J587">
        <v>1E-3</v>
      </c>
      <c r="K587">
        <v>4.3900000000000002E-2</v>
      </c>
      <c r="L587">
        <v>0.79339999999999999</v>
      </c>
      <c r="M587">
        <v>5.0099999999999999E-2</v>
      </c>
      <c r="N587">
        <v>0.14360000000000001</v>
      </c>
      <c r="O587">
        <v>2.2599999999999999E-2</v>
      </c>
      <c r="P587">
        <v>0.1244</v>
      </c>
      <c r="Q587" s="1">
        <v>77227.28</v>
      </c>
      <c r="R587">
        <v>0.14080000000000001</v>
      </c>
      <c r="S587">
        <v>0.17469999999999999</v>
      </c>
      <c r="T587">
        <v>0.68440000000000001</v>
      </c>
      <c r="U587">
        <v>29.29</v>
      </c>
      <c r="V587" s="1">
        <v>99622.58</v>
      </c>
      <c r="W587">
        <v>157.44</v>
      </c>
      <c r="X587" s="1">
        <v>266810.36</v>
      </c>
      <c r="Y587">
        <v>0.77729999999999999</v>
      </c>
      <c r="Z587">
        <v>0.19450000000000001</v>
      </c>
      <c r="AA587">
        <v>2.8199999999999999E-2</v>
      </c>
      <c r="AB587">
        <v>0.22270000000000001</v>
      </c>
      <c r="AC587">
        <v>266.81</v>
      </c>
      <c r="AD587" s="1">
        <v>11083.59</v>
      </c>
      <c r="AE587" s="1">
        <v>1074.96</v>
      </c>
      <c r="AF587" s="1">
        <v>259883.62</v>
      </c>
      <c r="AG587" t="s">
        <v>3</v>
      </c>
      <c r="AH587" s="1">
        <v>50838</v>
      </c>
      <c r="AI587" s="1">
        <v>99216.8</v>
      </c>
      <c r="AJ587">
        <v>73.209999999999994</v>
      </c>
      <c r="AK587">
        <v>39.75</v>
      </c>
      <c r="AL587">
        <v>45.8</v>
      </c>
      <c r="AM587">
        <v>5.03</v>
      </c>
      <c r="AN587" s="1">
        <v>1398.1</v>
      </c>
      <c r="AO587">
        <v>0.74150000000000005</v>
      </c>
      <c r="AP587" s="1">
        <v>1654.3</v>
      </c>
      <c r="AQ587" s="1">
        <v>2111.89</v>
      </c>
      <c r="AR587" s="1">
        <v>8248.0400000000009</v>
      </c>
      <c r="AS587">
        <v>972.73</v>
      </c>
      <c r="AT587">
        <v>369.69</v>
      </c>
      <c r="AU587" s="1">
        <v>13356.65</v>
      </c>
      <c r="AV587" s="1">
        <v>3081.52</v>
      </c>
      <c r="AW587">
        <v>0.2117</v>
      </c>
      <c r="AX587" s="1">
        <v>9806.67</v>
      </c>
      <c r="AY587">
        <v>0.67359999999999998</v>
      </c>
      <c r="AZ587">
        <v>892.45</v>
      </c>
      <c r="BA587">
        <v>6.13E-2</v>
      </c>
      <c r="BB587">
        <v>777.04</v>
      </c>
      <c r="BC587">
        <v>5.3400000000000003E-2</v>
      </c>
      <c r="BD587" s="1">
        <v>14557.68</v>
      </c>
      <c r="BE587" s="1">
        <v>1598.92</v>
      </c>
      <c r="BF587">
        <v>0.16880000000000001</v>
      </c>
      <c r="BG587">
        <v>0.60309999999999997</v>
      </c>
      <c r="BH587">
        <v>0.23960000000000001</v>
      </c>
      <c r="BI587">
        <v>0.1101</v>
      </c>
      <c r="BJ587">
        <v>3.0099999999999998E-2</v>
      </c>
      <c r="BK587">
        <v>1.7000000000000001E-2</v>
      </c>
    </row>
    <row r="588" spans="1:63" x14ac:dyDescent="0.25">
      <c r="A588" t="s">
        <v>589</v>
      </c>
      <c r="B588">
        <v>49668</v>
      </c>
      <c r="C588">
        <v>27.76</v>
      </c>
      <c r="D588">
        <v>59.32</v>
      </c>
      <c r="E588" s="1">
        <v>1646.9</v>
      </c>
      <c r="F588" s="1">
        <v>1629.05</v>
      </c>
      <c r="G588">
        <v>6.8999999999999999E-3</v>
      </c>
      <c r="H588">
        <v>5.9999999999999995E-4</v>
      </c>
      <c r="I588">
        <v>1.44E-2</v>
      </c>
      <c r="J588">
        <v>8.9999999999999998E-4</v>
      </c>
      <c r="K588">
        <v>2.29E-2</v>
      </c>
      <c r="L588">
        <v>0.91569999999999996</v>
      </c>
      <c r="M588">
        <v>3.8600000000000002E-2</v>
      </c>
      <c r="N588">
        <v>0.36849999999999999</v>
      </c>
      <c r="O588">
        <v>4.1999999999999997E-3</v>
      </c>
      <c r="P588">
        <v>0.1389</v>
      </c>
      <c r="Q588" s="1">
        <v>60241.5</v>
      </c>
      <c r="R588">
        <v>0.1777</v>
      </c>
      <c r="S588">
        <v>0.19439999999999999</v>
      </c>
      <c r="T588">
        <v>0.62780000000000002</v>
      </c>
      <c r="U588">
        <v>12.76</v>
      </c>
      <c r="V588" s="1">
        <v>80219.679999999993</v>
      </c>
      <c r="W588">
        <v>125.13</v>
      </c>
      <c r="X588" s="1">
        <v>177145.65</v>
      </c>
      <c r="Y588">
        <v>0.74360000000000004</v>
      </c>
      <c r="Z588">
        <v>0.1676</v>
      </c>
      <c r="AA588">
        <v>8.8900000000000007E-2</v>
      </c>
      <c r="AB588">
        <v>0.25640000000000002</v>
      </c>
      <c r="AC588">
        <v>177.15</v>
      </c>
      <c r="AD588" s="1">
        <v>5765.03</v>
      </c>
      <c r="AE588">
        <v>607.15</v>
      </c>
      <c r="AF588" s="1">
        <v>150187.17000000001</v>
      </c>
      <c r="AG588" t="s">
        <v>3</v>
      </c>
      <c r="AH588" s="1">
        <v>36396</v>
      </c>
      <c r="AI588" s="1">
        <v>56451.3</v>
      </c>
      <c r="AJ588">
        <v>50.68</v>
      </c>
      <c r="AK588">
        <v>29.19</v>
      </c>
      <c r="AL588">
        <v>36</v>
      </c>
      <c r="AM588">
        <v>4.8499999999999996</v>
      </c>
      <c r="AN588" s="1">
        <v>1342.9</v>
      </c>
      <c r="AO588">
        <v>0.97989999999999999</v>
      </c>
      <c r="AP588" s="1">
        <v>1514.14</v>
      </c>
      <c r="AQ588" s="1">
        <v>1931.82</v>
      </c>
      <c r="AR588" s="1">
        <v>6537.32</v>
      </c>
      <c r="AS588">
        <v>708.28</v>
      </c>
      <c r="AT588">
        <v>427.94</v>
      </c>
      <c r="AU588" s="1">
        <v>11119.5</v>
      </c>
      <c r="AV588" s="1">
        <v>5548.55</v>
      </c>
      <c r="AW588">
        <v>0.41549999999999998</v>
      </c>
      <c r="AX588" s="1">
        <v>5280.62</v>
      </c>
      <c r="AY588">
        <v>0.39550000000000002</v>
      </c>
      <c r="AZ588" s="1">
        <v>1300.31</v>
      </c>
      <c r="BA588">
        <v>9.74E-2</v>
      </c>
      <c r="BB588" s="1">
        <v>1223.3699999999999</v>
      </c>
      <c r="BC588">
        <v>9.1600000000000001E-2</v>
      </c>
      <c r="BD588" s="1">
        <v>13352.85</v>
      </c>
      <c r="BE588" s="1">
        <v>4617.5</v>
      </c>
      <c r="BF588">
        <v>1.1608000000000001</v>
      </c>
      <c r="BG588">
        <v>0.56679999999999997</v>
      </c>
      <c r="BH588">
        <v>0.2351</v>
      </c>
      <c r="BI588">
        <v>0.14860000000000001</v>
      </c>
      <c r="BJ588">
        <v>3.15E-2</v>
      </c>
      <c r="BK588">
        <v>1.8100000000000002E-2</v>
      </c>
    </row>
    <row r="589" spans="1:63" x14ac:dyDescent="0.25">
      <c r="A589" t="s">
        <v>590</v>
      </c>
      <c r="B589">
        <v>45070</v>
      </c>
      <c r="C589">
        <v>13.29</v>
      </c>
      <c r="D589">
        <v>388.56</v>
      </c>
      <c r="E589" s="1">
        <v>5162.3100000000004</v>
      </c>
      <c r="F589" s="1">
        <v>3870.83</v>
      </c>
      <c r="G589">
        <v>2.8999999999999998E-3</v>
      </c>
      <c r="H589">
        <v>8.0000000000000004E-4</v>
      </c>
      <c r="I589">
        <v>0.40960000000000002</v>
      </c>
      <c r="J589">
        <v>1.5E-3</v>
      </c>
      <c r="K589">
        <v>0.1215</v>
      </c>
      <c r="L589">
        <v>0.34050000000000002</v>
      </c>
      <c r="M589">
        <v>0.1232</v>
      </c>
      <c r="N589">
        <v>0.99390000000000001</v>
      </c>
      <c r="O589">
        <v>4.19E-2</v>
      </c>
      <c r="P589">
        <v>0.19409999999999999</v>
      </c>
      <c r="Q589" s="1">
        <v>63345.41</v>
      </c>
      <c r="R589">
        <v>0.27139999999999997</v>
      </c>
      <c r="S589">
        <v>0.2104</v>
      </c>
      <c r="T589">
        <v>0.51819999999999999</v>
      </c>
      <c r="U589">
        <v>41.71</v>
      </c>
      <c r="V589" s="1">
        <v>86814.399999999994</v>
      </c>
      <c r="W589">
        <v>122.44</v>
      </c>
      <c r="X589" s="1">
        <v>80218.13</v>
      </c>
      <c r="Y589">
        <v>0.62829999999999997</v>
      </c>
      <c r="Z589">
        <v>0.28749999999999998</v>
      </c>
      <c r="AA589">
        <v>8.4199999999999997E-2</v>
      </c>
      <c r="AB589">
        <v>0.37169999999999997</v>
      </c>
      <c r="AC589">
        <v>80.22</v>
      </c>
      <c r="AD589" s="1">
        <v>3707.21</v>
      </c>
      <c r="AE589">
        <v>424.03</v>
      </c>
      <c r="AF589" s="1">
        <v>69985.31</v>
      </c>
      <c r="AG589" t="s">
        <v>3</v>
      </c>
      <c r="AH589" s="1">
        <v>26720</v>
      </c>
      <c r="AI589" s="1">
        <v>37561.97</v>
      </c>
      <c r="AJ589">
        <v>63.86</v>
      </c>
      <c r="AK589">
        <v>42.53</v>
      </c>
      <c r="AL589">
        <v>48.92</v>
      </c>
      <c r="AM589">
        <v>4.63</v>
      </c>
      <c r="AN589">
        <v>1.78</v>
      </c>
      <c r="AO589">
        <v>1.1782999999999999</v>
      </c>
      <c r="AP589" s="1">
        <v>2216.71</v>
      </c>
      <c r="AQ589" s="1">
        <v>2786.14</v>
      </c>
      <c r="AR589" s="1">
        <v>8462.36</v>
      </c>
      <c r="AS589" s="1">
        <v>1076.82</v>
      </c>
      <c r="AT589">
        <v>634.75</v>
      </c>
      <c r="AU589" s="1">
        <v>15176.77</v>
      </c>
      <c r="AV589" s="1">
        <v>11912.26</v>
      </c>
      <c r="AW589">
        <v>0.60270000000000001</v>
      </c>
      <c r="AX589" s="1">
        <v>4412.97</v>
      </c>
      <c r="AY589">
        <v>0.2233</v>
      </c>
      <c r="AZ589">
        <v>881.33</v>
      </c>
      <c r="BA589">
        <v>4.4600000000000001E-2</v>
      </c>
      <c r="BB589" s="1">
        <v>2559.81</v>
      </c>
      <c r="BC589">
        <v>0.1295</v>
      </c>
      <c r="BD589" s="1">
        <v>19766.37</v>
      </c>
      <c r="BE589" s="1">
        <v>6506.23</v>
      </c>
      <c r="BF589">
        <v>3.9765000000000001</v>
      </c>
      <c r="BG589">
        <v>0.56130000000000002</v>
      </c>
      <c r="BH589">
        <v>0.2218</v>
      </c>
      <c r="BI589">
        <v>0.17630000000000001</v>
      </c>
      <c r="BJ589">
        <v>2.8899999999999999E-2</v>
      </c>
      <c r="BK589">
        <v>1.17E-2</v>
      </c>
    </row>
    <row r="590" spans="1:63" x14ac:dyDescent="0.25">
      <c r="A590" t="s">
        <v>591</v>
      </c>
      <c r="B590">
        <v>45088</v>
      </c>
      <c r="C590">
        <v>11.38</v>
      </c>
      <c r="D590">
        <v>156.58000000000001</v>
      </c>
      <c r="E590" s="1">
        <v>1781.99</v>
      </c>
      <c r="F590" s="1">
        <v>1722.93</v>
      </c>
      <c r="G590">
        <v>2.1100000000000001E-2</v>
      </c>
      <c r="H590">
        <v>1.1000000000000001E-3</v>
      </c>
      <c r="I590">
        <v>7.9100000000000004E-2</v>
      </c>
      <c r="J590">
        <v>8.9999999999999998E-4</v>
      </c>
      <c r="K590">
        <v>6.5600000000000006E-2</v>
      </c>
      <c r="L590">
        <v>0.76929999999999998</v>
      </c>
      <c r="M590">
        <v>6.3E-2</v>
      </c>
      <c r="N590">
        <v>0.41289999999999999</v>
      </c>
      <c r="O590">
        <v>2.3E-2</v>
      </c>
      <c r="P590">
        <v>0.1565</v>
      </c>
      <c r="Q590" s="1">
        <v>69232.78</v>
      </c>
      <c r="R590">
        <v>0.18229999999999999</v>
      </c>
      <c r="S590">
        <v>0.1943</v>
      </c>
      <c r="T590">
        <v>0.62339999999999995</v>
      </c>
      <c r="U590">
        <v>14.33</v>
      </c>
      <c r="V590" s="1">
        <v>90533.35</v>
      </c>
      <c r="W590">
        <v>120.74</v>
      </c>
      <c r="X590" s="1">
        <v>202908.78</v>
      </c>
      <c r="Y590">
        <v>0.6663</v>
      </c>
      <c r="Z590">
        <v>0.29099999999999998</v>
      </c>
      <c r="AA590">
        <v>4.2700000000000002E-2</v>
      </c>
      <c r="AB590">
        <v>0.3337</v>
      </c>
      <c r="AC590">
        <v>202.91</v>
      </c>
      <c r="AD590" s="1">
        <v>9036.06</v>
      </c>
      <c r="AE590">
        <v>842.08</v>
      </c>
      <c r="AF590" s="1">
        <v>171039.48</v>
      </c>
      <c r="AG590" t="s">
        <v>3</v>
      </c>
      <c r="AH590" s="1">
        <v>37832</v>
      </c>
      <c r="AI590" s="1">
        <v>58459.72</v>
      </c>
      <c r="AJ590">
        <v>69.400000000000006</v>
      </c>
      <c r="AK590">
        <v>40.35</v>
      </c>
      <c r="AL590">
        <v>49.88</v>
      </c>
      <c r="AM590">
        <v>4.91</v>
      </c>
      <c r="AN590">
        <v>145.44</v>
      </c>
      <c r="AO590">
        <v>1.0235000000000001</v>
      </c>
      <c r="AP590" s="1">
        <v>1891.05</v>
      </c>
      <c r="AQ590" s="1">
        <v>1960.35</v>
      </c>
      <c r="AR590" s="1">
        <v>7962.79</v>
      </c>
      <c r="AS590">
        <v>921.53</v>
      </c>
      <c r="AT590">
        <v>312.16000000000003</v>
      </c>
      <c r="AU590" s="1">
        <v>13047.89</v>
      </c>
      <c r="AV590" s="1">
        <v>4608.2299999999996</v>
      </c>
      <c r="AW590">
        <v>0.2969</v>
      </c>
      <c r="AX590" s="1">
        <v>8006.7</v>
      </c>
      <c r="AY590">
        <v>0.51590000000000003</v>
      </c>
      <c r="AZ590" s="1">
        <v>1563.25</v>
      </c>
      <c r="BA590">
        <v>0.1007</v>
      </c>
      <c r="BB590" s="1">
        <v>1342.93</v>
      </c>
      <c r="BC590">
        <v>8.6499999999999994E-2</v>
      </c>
      <c r="BD590" s="1">
        <v>15521.1</v>
      </c>
      <c r="BE590" s="1">
        <v>3285.63</v>
      </c>
      <c r="BF590">
        <v>0.66439999999999999</v>
      </c>
      <c r="BG590">
        <v>0.56089999999999995</v>
      </c>
      <c r="BH590">
        <v>0.22700000000000001</v>
      </c>
      <c r="BI590">
        <v>0.1673</v>
      </c>
      <c r="BJ590">
        <v>2.9700000000000001E-2</v>
      </c>
      <c r="BK590">
        <v>1.5100000000000001E-2</v>
      </c>
    </row>
    <row r="591" spans="1:63" x14ac:dyDescent="0.25">
      <c r="A591" t="s">
        <v>592</v>
      </c>
      <c r="B591">
        <v>45096</v>
      </c>
      <c r="C591">
        <v>74.290000000000006</v>
      </c>
      <c r="D591">
        <v>25.04</v>
      </c>
      <c r="E591" s="1">
        <v>1860.02</v>
      </c>
      <c r="F591" s="1">
        <v>1706.19</v>
      </c>
      <c r="G591">
        <v>3.8999999999999998E-3</v>
      </c>
      <c r="H591">
        <v>5.0000000000000001E-4</v>
      </c>
      <c r="I591">
        <v>3.7499999999999999E-2</v>
      </c>
      <c r="J591">
        <v>8.9999999999999998E-4</v>
      </c>
      <c r="K591">
        <v>8.72E-2</v>
      </c>
      <c r="L591">
        <v>0.80449999999999999</v>
      </c>
      <c r="M591">
        <v>6.5600000000000006E-2</v>
      </c>
      <c r="N591">
        <v>0.50770000000000004</v>
      </c>
      <c r="O591">
        <v>1.15E-2</v>
      </c>
      <c r="P591">
        <v>0.16259999999999999</v>
      </c>
      <c r="Q591" s="1">
        <v>60878.6</v>
      </c>
      <c r="R591">
        <v>0.19650000000000001</v>
      </c>
      <c r="S591">
        <v>0.21590000000000001</v>
      </c>
      <c r="T591">
        <v>0.58760000000000001</v>
      </c>
      <c r="U591">
        <v>14.71</v>
      </c>
      <c r="V591" s="1">
        <v>79932.59</v>
      </c>
      <c r="W591">
        <v>122.47</v>
      </c>
      <c r="X591" s="1">
        <v>176345.89</v>
      </c>
      <c r="Y591">
        <v>0.68149999999999999</v>
      </c>
      <c r="Z591">
        <v>0.18740000000000001</v>
      </c>
      <c r="AA591">
        <v>0.13109999999999999</v>
      </c>
      <c r="AB591">
        <v>0.31850000000000001</v>
      </c>
      <c r="AC591">
        <v>176.35</v>
      </c>
      <c r="AD591" s="1">
        <v>4918.01</v>
      </c>
      <c r="AE591">
        <v>487.42</v>
      </c>
      <c r="AF591" s="1">
        <v>153562.07999999999</v>
      </c>
      <c r="AG591" t="s">
        <v>3</v>
      </c>
      <c r="AH591" s="1">
        <v>31985</v>
      </c>
      <c r="AI591" s="1">
        <v>50996.17</v>
      </c>
      <c r="AJ591">
        <v>44.09</v>
      </c>
      <c r="AK591">
        <v>24.7</v>
      </c>
      <c r="AL591">
        <v>32.19</v>
      </c>
      <c r="AM591">
        <v>4.17</v>
      </c>
      <c r="AN591" s="1">
        <v>1433.62</v>
      </c>
      <c r="AO591">
        <v>1.0246</v>
      </c>
      <c r="AP591" s="1">
        <v>1611.55</v>
      </c>
      <c r="AQ591" s="1">
        <v>2232.88</v>
      </c>
      <c r="AR591" s="1">
        <v>7565.02</v>
      </c>
      <c r="AS591">
        <v>868.63</v>
      </c>
      <c r="AT591">
        <v>386.28</v>
      </c>
      <c r="AU591" s="1">
        <v>12664.36</v>
      </c>
      <c r="AV591" s="1">
        <v>7253.44</v>
      </c>
      <c r="AW591">
        <v>0.47599999999999998</v>
      </c>
      <c r="AX591" s="1">
        <v>5170.0200000000004</v>
      </c>
      <c r="AY591">
        <v>0.33929999999999999</v>
      </c>
      <c r="AZ591" s="1">
        <v>1235.4100000000001</v>
      </c>
      <c r="BA591">
        <v>8.1100000000000005E-2</v>
      </c>
      <c r="BB591" s="1">
        <v>1578.74</v>
      </c>
      <c r="BC591">
        <v>0.1036</v>
      </c>
      <c r="BD591" s="1">
        <v>15237.61</v>
      </c>
      <c r="BE591" s="1">
        <v>5287.86</v>
      </c>
      <c r="BF591">
        <v>1.6338999999999999</v>
      </c>
      <c r="BG591">
        <v>0.55600000000000005</v>
      </c>
      <c r="BH591">
        <v>0.23300000000000001</v>
      </c>
      <c r="BI591">
        <v>0.1575</v>
      </c>
      <c r="BJ591">
        <v>3.4200000000000001E-2</v>
      </c>
      <c r="BK591">
        <v>1.9400000000000001E-2</v>
      </c>
    </row>
    <row r="592" spans="1:63" x14ac:dyDescent="0.25">
      <c r="A592" t="s">
        <v>593</v>
      </c>
      <c r="B592">
        <v>46367</v>
      </c>
      <c r="C592">
        <v>56.29</v>
      </c>
      <c r="D592">
        <v>20.39</v>
      </c>
      <c r="E592" s="1">
        <v>1147.6300000000001</v>
      </c>
      <c r="F592" s="1">
        <v>1101.32</v>
      </c>
      <c r="G592">
        <v>2.3999999999999998E-3</v>
      </c>
      <c r="H592">
        <v>5.9999999999999995E-4</v>
      </c>
      <c r="I592">
        <v>7.1999999999999998E-3</v>
      </c>
      <c r="J592">
        <v>8.9999999999999998E-4</v>
      </c>
      <c r="K592">
        <v>2.4899999999999999E-2</v>
      </c>
      <c r="L592">
        <v>0.93620000000000003</v>
      </c>
      <c r="M592">
        <v>2.7699999999999999E-2</v>
      </c>
      <c r="N592">
        <v>0.32479999999999998</v>
      </c>
      <c r="O592">
        <v>3.7000000000000002E-3</v>
      </c>
      <c r="P592">
        <v>0.14330000000000001</v>
      </c>
      <c r="Q592" s="1">
        <v>58348.7</v>
      </c>
      <c r="R592">
        <v>0.18140000000000001</v>
      </c>
      <c r="S592">
        <v>0.21249999999999999</v>
      </c>
      <c r="T592">
        <v>0.60609999999999997</v>
      </c>
      <c r="U592">
        <v>9.52</v>
      </c>
      <c r="V592" s="1">
        <v>76780.399999999994</v>
      </c>
      <c r="W592">
        <v>114.92</v>
      </c>
      <c r="X592" s="1">
        <v>185283.5</v>
      </c>
      <c r="Y592">
        <v>0.77880000000000005</v>
      </c>
      <c r="Z592">
        <v>8.3599999999999994E-2</v>
      </c>
      <c r="AA592">
        <v>0.1376</v>
      </c>
      <c r="AB592">
        <v>0.22120000000000001</v>
      </c>
      <c r="AC592">
        <v>185.28</v>
      </c>
      <c r="AD592" s="1">
        <v>5408.84</v>
      </c>
      <c r="AE592">
        <v>541.20000000000005</v>
      </c>
      <c r="AF592" s="1">
        <v>152023.31</v>
      </c>
      <c r="AG592" t="s">
        <v>3</v>
      </c>
      <c r="AH592" s="1">
        <v>35787</v>
      </c>
      <c r="AI592" s="1">
        <v>56635.73</v>
      </c>
      <c r="AJ592">
        <v>44.45</v>
      </c>
      <c r="AK592">
        <v>25.34</v>
      </c>
      <c r="AL592">
        <v>30.27</v>
      </c>
      <c r="AM592">
        <v>4.38</v>
      </c>
      <c r="AN592" s="1">
        <v>1574.09</v>
      </c>
      <c r="AO592">
        <v>1.1168</v>
      </c>
      <c r="AP592" s="1">
        <v>1701.25</v>
      </c>
      <c r="AQ592" s="1">
        <v>2195.56</v>
      </c>
      <c r="AR592" s="1">
        <v>7189.27</v>
      </c>
      <c r="AS592">
        <v>725.71</v>
      </c>
      <c r="AT592">
        <v>404.96</v>
      </c>
      <c r="AU592" s="1">
        <v>12216.77</v>
      </c>
      <c r="AV592" s="1">
        <v>6812.64</v>
      </c>
      <c r="AW592">
        <v>0.46189999999999998</v>
      </c>
      <c r="AX592" s="1">
        <v>5214.04</v>
      </c>
      <c r="AY592">
        <v>0.35349999999999998</v>
      </c>
      <c r="AZ592" s="1">
        <v>1451.28</v>
      </c>
      <c r="BA592">
        <v>9.8400000000000001E-2</v>
      </c>
      <c r="BB592" s="1">
        <v>1271.6300000000001</v>
      </c>
      <c r="BC592">
        <v>8.6199999999999999E-2</v>
      </c>
      <c r="BD592" s="1">
        <v>14749.6</v>
      </c>
      <c r="BE592" s="1">
        <v>5825.46</v>
      </c>
      <c r="BF592">
        <v>1.5622</v>
      </c>
      <c r="BG592">
        <v>0.54159999999999997</v>
      </c>
      <c r="BH592">
        <v>0.23599999999999999</v>
      </c>
      <c r="BI592">
        <v>0.17469999999999999</v>
      </c>
      <c r="BJ592">
        <v>3.2300000000000002E-2</v>
      </c>
      <c r="BK592">
        <v>1.55E-2</v>
      </c>
    </row>
    <row r="593" spans="1:63" x14ac:dyDescent="0.25">
      <c r="A593" t="s">
        <v>594</v>
      </c>
      <c r="B593">
        <v>45104</v>
      </c>
      <c r="C593">
        <v>28.29</v>
      </c>
      <c r="D593">
        <v>220.36</v>
      </c>
      <c r="E593" s="1">
        <v>6233.03</v>
      </c>
      <c r="F593" s="1">
        <v>5814.08</v>
      </c>
      <c r="G593">
        <v>2.6499999999999999E-2</v>
      </c>
      <c r="H593">
        <v>1E-3</v>
      </c>
      <c r="I593">
        <v>9.5000000000000001E-2</v>
      </c>
      <c r="J593">
        <v>1.2999999999999999E-3</v>
      </c>
      <c r="K593">
        <v>7.22E-2</v>
      </c>
      <c r="L593">
        <v>0.7359</v>
      </c>
      <c r="M593">
        <v>6.8099999999999994E-2</v>
      </c>
      <c r="N593">
        <v>0.35930000000000001</v>
      </c>
      <c r="O593">
        <v>3.0200000000000001E-2</v>
      </c>
      <c r="P593">
        <v>0.15629999999999999</v>
      </c>
      <c r="Q593" s="1">
        <v>71605.05</v>
      </c>
      <c r="R593">
        <v>0.15490000000000001</v>
      </c>
      <c r="S593">
        <v>0.1933</v>
      </c>
      <c r="T593">
        <v>0.65180000000000005</v>
      </c>
      <c r="U593">
        <v>36.9</v>
      </c>
      <c r="V593" s="1">
        <v>96918.57</v>
      </c>
      <c r="W593">
        <v>165.79</v>
      </c>
      <c r="X593" s="1">
        <v>189236.72</v>
      </c>
      <c r="Y593">
        <v>0.73199999999999998</v>
      </c>
      <c r="Z593">
        <v>0.224</v>
      </c>
      <c r="AA593">
        <v>4.41E-2</v>
      </c>
      <c r="AB593">
        <v>0.26800000000000002</v>
      </c>
      <c r="AC593">
        <v>189.24</v>
      </c>
      <c r="AD593" s="1">
        <v>7893.87</v>
      </c>
      <c r="AE593">
        <v>831.55</v>
      </c>
      <c r="AF593" s="1">
        <v>170083.47</v>
      </c>
      <c r="AG593" t="s">
        <v>3</v>
      </c>
      <c r="AH593" s="1">
        <v>38612</v>
      </c>
      <c r="AI593" s="1">
        <v>59686.59</v>
      </c>
      <c r="AJ593">
        <v>67.67</v>
      </c>
      <c r="AK593">
        <v>38.35</v>
      </c>
      <c r="AL593">
        <v>45.35</v>
      </c>
      <c r="AM593">
        <v>4.9400000000000004</v>
      </c>
      <c r="AN593" s="1">
        <v>2644.78</v>
      </c>
      <c r="AO593">
        <v>0.94589999999999996</v>
      </c>
      <c r="AP593" s="1">
        <v>1587.38</v>
      </c>
      <c r="AQ593" s="1">
        <v>1998.09</v>
      </c>
      <c r="AR593" s="1">
        <v>7909.51</v>
      </c>
      <c r="AS593">
        <v>915.26</v>
      </c>
      <c r="AT593">
        <v>361.94</v>
      </c>
      <c r="AU593" s="1">
        <v>12772.18</v>
      </c>
      <c r="AV593" s="1">
        <v>4836.9799999999996</v>
      </c>
      <c r="AW593">
        <v>0.33489999999999998</v>
      </c>
      <c r="AX593" s="1">
        <v>7375.86</v>
      </c>
      <c r="AY593">
        <v>0.51070000000000004</v>
      </c>
      <c r="AZ593" s="1">
        <v>1010.29</v>
      </c>
      <c r="BA593">
        <v>7.0000000000000007E-2</v>
      </c>
      <c r="BB593" s="1">
        <v>1218.21</v>
      </c>
      <c r="BC593">
        <v>8.4400000000000003E-2</v>
      </c>
      <c r="BD593" s="1">
        <v>14441.33</v>
      </c>
      <c r="BE593" s="1">
        <v>2946.93</v>
      </c>
      <c r="BF593">
        <v>0.57399999999999995</v>
      </c>
      <c r="BG593">
        <v>0.59289999999999998</v>
      </c>
      <c r="BH593">
        <v>0.2407</v>
      </c>
      <c r="BI593">
        <v>0.1193</v>
      </c>
      <c r="BJ593">
        <v>2.9899999999999999E-2</v>
      </c>
      <c r="BK593">
        <v>1.72E-2</v>
      </c>
    </row>
    <row r="594" spans="1:63" x14ac:dyDescent="0.25">
      <c r="A594" t="s">
        <v>595</v>
      </c>
      <c r="B594">
        <v>45112</v>
      </c>
      <c r="C594">
        <v>86.14</v>
      </c>
      <c r="D594">
        <v>25.27</v>
      </c>
      <c r="E594" s="1">
        <v>2176.86</v>
      </c>
      <c r="F594" s="1">
        <v>2021.47</v>
      </c>
      <c r="G594">
        <v>5.7999999999999996E-3</v>
      </c>
      <c r="H594">
        <v>3.5999999999999999E-3</v>
      </c>
      <c r="I594">
        <v>2.29E-2</v>
      </c>
      <c r="J594">
        <v>8.9999999999999998E-4</v>
      </c>
      <c r="K594">
        <v>6.6600000000000006E-2</v>
      </c>
      <c r="L594">
        <v>0.84730000000000005</v>
      </c>
      <c r="M594">
        <v>5.2900000000000003E-2</v>
      </c>
      <c r="N594">
        <v>0.4476</v>
      </c>
      <c r="O594">
        <v>1.4800000000000001E-2</v>
      </c>
      <c r="P594">
        <v>0.15290000000000001</v>
      </c>
      <c r="Q594" s="1">
        <v>62273.02</v>
      </c>
      <c r="R594">
        <v>0.19289999999999999</v>
      </c>
      <c r="S594">
        <v>0.20899999999999999</v>
      </c>
      <c r="T594">
        <v>0.59819999999999995</v>
      </c>
      <c r="U594">
        <v>14.43</v>
      </c>
      <c r="V594" s="1">
        <v>80625.05</v>
      </c>
      <c r="W594">
        <v>145.93</v>
      </c>
      <c r="X594" s="1">
        <v>179245.05</v>
      </c>
      <c r="Y594">
        <v>0.72519999999999996</v>
      </c>
      <c r="Z594">
        <v>0.19520000000000001</v>
      </c>
      <c r="AA594">
        <v>7.9600000000000004E-2</v>
      </c>
      <c r="AB594">
        <v>0.27479999999999999</v>
      </c>
      <c r="AC594">
        <v>179.25</v>
      </c>
      <c r="AD594" s="1">
        <v>5353.68</v>
      </c>
      <c r="AE594">
        <v>544.41</v>
      </c>
      <c r="AF594" s="1">
        <v>163817.54999999999</v>
      </c>
      <c r="AG594" t="s">
        <v>3</v>
      </c>
      <c r="AH594" s="1">
        <v>34031</v>
      </c>
      <c r="AI594" s="1">
        <v>55265.18</v>
      </c>
      <c r="AJ594">
        <v>44.17</v>
      </c>
      <c r="AK594">
        <v>27.51</v>
      </c>
      <c r="AL594">
        <v>33.799999999999997</v>
      </c>
      <c r="AM594">
        <v>4.16</v>
      </c>
      <c r="AN594" s="1">
        <v>1267.3699999999999</v>
      </c>
      <c r="AO594">
        <v>1.0775999999999999</v>
      </c>
      <c r="AP594" s="1">
        <v>1445.33</v>
      </c>
      <c r="AQ594" s="1">
        <v>2102.37</v>
      </c>
      <c r="AR594" s="1">
        <v>7330.25</v>
      </c>
      <c r="AS594">
        <v>810.52</v>
      </c>
      <c r="AT594">
        <v>362.53</v>
      </c>
      <c r="AU594" s="1">
        <v>12050.99</v>
      </c>
      <c r="AV594" s="1">
        <v>6194.35</v>
      </c>
      <c r="AW594">
        <v>0.43309999999999998</v>
      </c>
      <c r="AX594" s="1">
        <v>5443.74</v>
      </c>
      <c r="AY594">
        <v>0.38059999999999999</v>
      </c>
      <c r="AZ594" s="1">
        <v>1245.95</v>
      </c>
      <c r="BA594">
        <v>8.7099999999999997E-2</v>
      </c>
      <c r="BB594" s="1">
        <v>1417.91</v>
      </c>
      <c r="BC594">
        <v>9.9099999999999994E-2</v>
      </c>
      <c r="BD594" s="1">
        <v>14301.95</v>
      </c>
      <c r="BE594" s="1">
        <v>4380.99</v>
      </c>
      <c r="BF594">
        <v>1.1782999999999999</v>
      </c>
      <c r="BG594">
        <v>0.56389999999999996</v>
      </c>
      <c r="BH594">
        <v>0.23749999999999999</v>
      </c>
      <c r="BI594">
        <v>0.14649999999999999</v>
      </c>
      <c r="BJ594">
        <v>3.15E-2</v>
      </c>
      <c r="BK594">
        <v>2.06E-2</v>
      </c>
    </row>
    <row r="595" spans="1:63" x14ac:dyDescent="0.25">
      <c r="A595" t="s">
        <v>596</v>
      </c>
      <c r="B595">
        <v>45666</v>
      </c>
      <c r="C595">
        <v>35.24</v>
      </c>
      <c r="D595">
        <v>30.91</v>
      </c>
      <c r="E595" s="1">
        <v>1089.07</v>
      </c>
      <c r="F595">
        <v>993.99</v>
      </c>
      <c r="G595">
        <v>2.2000000000000001E-3</v>
      </c>
      <c r="H595">
        <v>5.0000000000000001E-4</v>
      </c>
      <c r="I595">
        <v>4.1300000000000003E-2</v>
      </c>
      <c r="J595">
        <v>1E-3</v>
      </c>
      <c r="K595">
        <v>3.8399999999999997E-2</v>
      </c>
      <c r="L595">
        <v>0.84850000000000003</v>
      </c>
      <c r="M595">
        <v>6.8099999999999994E-2</v>
      </c>
      <c r="N595">
        <v>0.86519999999999997</v>
      </c>
      <c r="O595">
        <v>9.7999999999999997E-3</v>
      </c>
      <c r="P595">
        <v>0.18579999999999999</v>
      </c>
      <c r="Q595" s="1">
        <v>58802.87</v>
      </c>
      <c r="R595">
        <v>0.18110000000000001</v>
      </c>
      <c r="S595">
        <v>0.19919999999999999</v>
      </c>
      <c r="T595">
        <v>0.61960000000000004</v>
      </c>
      <c r="U595">
        <v>10.29</v>
      </c>
      <c r="V595" s="1">
        <v>77832.33</v>
      </c>
      <c r="W595">
        <v>101.79</v>
      </c>
      <c r="X595" s="1">
        <v>127761.24</v>
      </c>
      <c r="Y595">
        <v>0.62860000000000005</v>
      </c>
      <c r="Z595">
        <v>0.20250000000000001</v>
      </c>
      <c r="AA595">
        <v>0.16889999999999999</v>
      </c>
      <c r="AB595">
        <v>0.37140000000000001</v>
      </c>
      <c r="AC595">
        <v>127.76</v>
      </c>
      <c r="AD595" s="1">
        <v>3653.56</v>
      </c>
      <c r="AE595">
        <v>356.35</v>
      </c>
      <c r="AF595" s="1">
        <v>103193.21</v>
      </c>
      <c r="AG595" t="s">
        <v>3</v>
      </c>
      <c r="AH595" s="1">
        <v>29793</v>
      </c>
      <c r="AI595" s="1">
        <v>44578.67</v>
      </c>
      <c r="AJ595">
        <v>42.78</v>
      </c>
      <c r="AK595">
        <v>24.77</v>
      </c>
      <c r="AL595">
        <v>30.72</v>
      </c>
      <c r="AM595">
        <v>4.43</v>
      </c>
      <c r="AN595">
        <v>672.21</v>
      </c>
      <c r="AO595">
        <v>0.87129999999999996</v>
      </c>
      <c r="AP595" s="1">
        <v>1899.01</v>
      </c>
      <c r="AQ595" s="1">
        <v>2457.7600000000002</v>
      </c>
      <c r="AR595" s="1">
        <v>8360.44</v>
      </c>
      <c r="AS595">
        <v>796.29</v>
      </c>
      <c r="AT595">
        <v>417.99</v>
      </c>
      <c r="AU595" s="1">
        <v>13931.49</v>
      </c>
      <c r="AV595" s="1">
        <v>9933.14</v>
      </c>
      <c r="AW595">
        <v>0.58360000000000001</v>
      </c>
      <c r="AX595" s="1">
        <v>3547.98</v>
      </c>
      <c r="AY595">
        <v>0.2084</v>
      </c>
      <c r="AZ595" s="1">
        <v>1542.76</v>
      </c>
      <c r="BA595">
        <v>9.06E-2</v>
      </c>
      <c r="BB595" s="1">
        <v>1997.29</v>
      </c>
      <c r="BC595">
        <v>0.1173</v>
      </c>
      <c r="BD595" s="1">
        <v>17021.18</v>
      </c>
      <c r="BE595" s="1">
        <v>7821.23</v>
      </c>
      <c r="BF595">
        <v>3.3201999999999998</v>
      </c>
      <c r="BG595">
        <v>0.53449999999999998</v>
      </c>
      <c r="BH595">
        <v>0.2437</v>
      </c>
      <c r="BI595">
        <v>0.17599999999999999</v>
      </c>
      <c r="BJ595">
        <v>2.64E-2</v>
      </c>
      <c r="BK595">
        <v>1.95E-2</v>
      </c>
    </row>
    <row r="596" spans="1:63" x14ac:dyDescent="0.25">
      <c r="A596" t="s">
        <v>597</v>
      </c>
      <c r="B596">
        <v>44081</v>
      </c>
      <c r="C596">
        <v>19.100000000000001</v>
      </c>
      <c r="D596">
        <v>266.57</v>
      </c>
      <c r="E596" s="1">
        <v>5090.29</v>
      </c>
      <c r="F596" s="1">
        <v>4383.09</v>
      </c>
      <c r="G596">
        <v>3.2500000000000001E-2</v>
      </c>
      <c r="H596">
        <v>1.8E-3</v>
      </c>
      <c r="I596">
        <v>0.39979999999999999</v>
      </c>
      <c r="J596">
        <v>1E-3</v>
      </c>
      <c r="K596">
        <v>0.1003</v>
      </c>
      <c r="L596">
        <v>0.37469999999999998</v>
      </c>
      <c r="M596">
        <v>8.9800000000000005E-2</v>
      </c>
      <c r="N596">
        <v>0.67220000000000002</v>
      </c>
      <c r="O596">
        <v>6.5699999999999995E-2</v>
      </c>
      <c r="P596">
        <v>0.17150000000000001</v>
      </c>
      <c r="Q596" s="1">
        <v>68133.97</v>
      </c>
      <c r="R596">
        <v>0.21340000000000001</v>
      </c>
      <c r="S596">
        <v>0.223</v>
      </c>
      <c r="T596">
        <v>0.56359999999999999</v>
      </c>
      <c r="U596">
        <v>35.049999999999997</v>
      </c>
      <c r="V596" s="1">
        <v>93150.32</v>
      </c>
      <c r="W596">
        <v>141.47</v>
      </c>
      <c r="X596" s="1">
        <v>150670.34</v>
      </c>
      <c r="Y596">
        <v>0.67869999999999997</v>
      </c>
      <c r="Z596">
        <v>0.27410000000000001</v>
      </c>
      <c r="AA596">
        <v>4.7199999999999999E-2</v>
      </c>
      <c r="AB596">
        <v>0.32129999999999997</v>
      </c>
      <c r="AC596">
        <v>150.66999999999999</v>
      </c>
      <c r="AD596" s="1">
        <v>6373.8</v>
      </c>
      <c r="AE596">
        <v>636.74</v>
      </c>
      <c r="AF596" s="1">
        <v>130442.12</v>
      </c>
      <c r="AG596" t="s">
        <v>3</v>
      </c>
      <c r="AH596" s="1">
        <v>33113</v>
      </c>
      <c r="AI596" s="1">
        <v>52562.71</v>
      </c>
      <c r="AJ596">
        <v>69.52</v>
      </c>
      <c r="AK596">
        <v>41.36</v>
      </c>
      <c r="AL596">
        <v>47.98</v>
      </c>
      <c r="AM596">
        <v>5.18</v>
      </c>
      <c r="AN596">
        <v>863.05</v>
      </c>
      <c r="AO596">
        <v>1.0612999999999999</v>
      </c>
      <c r="AP596" s="1">
        <v>1766.68</v>
      </c>
      <c r="AQ596" s="1">
        <v>2233.71</v>
      </c>
      <c r="AR596" s="1">
        <v>7927.29</v>
      </c>
      <c r="AS596">
        <v>999.16</v>
      </c>
      <c r="AT596">
        <v>496</v>
      </c>
      <c r="AU596" s="1">
        <v>13422.84</v>
      </c>
      <c r="AV596" s="1">
        <v>6541.77</v>
      </c>
      <c r="AW596">
        <v>0.41489999999999999</v>
      </c>
      <c r="AX596" s="1">
        <v>6502.5</v>
      </c>
      <c r="AY596">
        <v>0.41239999999999999</v>
      </c>
      <c r="AZ596">
        <v>968.03</v>
      </c>
      <c r="BA596">
        <v>6.1400000000000003E-2</v>
      </c>
      <c r="BB596" s="1">
        <v>1753.72</v>
      </c>
      <c r="BC596">
        <v>0.11119999999999999</v>
      </c>
      <c r="BD596" s="1">
        <v>15766.01</v>
      </c>
      <c r="BE596" s="1">
        <v>4033.52</v>
      </c>
      <c r="BF596">
        <v>1.0960000000000001</v>
      </c>
      <c r="BG596">
        <v>0.57279999999999998</v>
      </c>
      <c r="BH596">
        <v>0.21820000000000001</v>
      </c>
      <c r="BI596">
        <v>0.16200000000000001</v>
      </c>
      <c r="BJ596">
        <v>3.1399999999999997E-2</v>
      </c>
      <c r="BK596">
        <v>1.55E-2</v>
      </c>
    </row>
    <row r="597" spans="1:63" x14ac:dyDescent="0.25">
      <c r="A597" t="s">
        <v>598</v>
      </c>
      <c r="B597">
        <v>50518</v>
      </c>
      <c r="C597">
        <v>94.86</v>
      </c>
      <c r="D597">
        <v>7.03</v>
      </c>
      <c r="E597">
        <v>667.2</v>
      </c>
      <c r="F597">
        <v>684.29</v>
      </c>
      <c r="G597">
        <v>1E-3</v>
      </c>
      <c r="H597">
        <v>5.9999999999999995E-4</v>
      </c>
      <c r="I597">
        <v>5.4000000000000003E-3</v>
      </c>
      <c r="J597">
        <v>1E-3</v>
      </c>
      <c r="K597">
        <v>1.6199999999999999E-2</v>
      </c>
      <c r="L597">
        <v>0.95979999999999999</v>
      </c>
      <c r="M597">
        <v>1.6E-2</v>
      </c>
      <c r="N597">
        <v>0.32540000000000002</v>
      </c>
      <c r="O597">
        <v>1.1999999999999999E-3</v>
      </c>
      <c r="P597">
        <v>0.14760000000000001</v>
      </c>
      <c r="Q597" s="1">
        <v>57124.66</v>
      </c>
      <c r="R597">
        <v>0.19789999999999999</v>
      </c>
      <c r="S597">
        <v>0.1923</v>
      </c>
      <c r="T597">
        <v>0.60980000000000001</v>
      </c>
      <c r="U597">
        <v>7.29</v>
      </c>
      <c r="V597" s="1">
        <v>68794.47</v>
      </c>
      <c r="W597">
        <v>88</v>
      </c>
      <c r="X597" s="1">
        <v>228054.26</v>
      </c>
      <c r="Y597">
        <v>0.63870000000000005</v>
      </c>
      <c r="Z597">
        <v>4.1200000000000001E-2</v>
      </c>
      <c r="AA597">
        <v>0.3201</v>
      </c>
      <c r="AB597">
        <v>0.36130000000000001</v>
      </c>
      <c r="AC597">
        <v>228.05</v>
      </c>
      <c r="AD597" s="1">
        <v>6961.32</v>
      </c>
      <c r="AE597">
        <v>555.64</v>
      </c>
      <c r="AF597" s="1">
        <v>185798.84</v>
      </c>
      <c r="AG597" t="s">
        <v>3</v>
      </c>
      <c r="AH597" s="1">
        <v>35423</v>
      </c>
      <c r="AI597" s="1">
        <v>54627.62</v>
      </c>
      <c r="AJ597">
        <v>36.92</v>
      </c>
      <c r="AK597">
        <v>25.48</v>
      </c>
      <c r="AL597">
        <v>26.55</v>
      </c>
      <c r="AM597">
        <v>4.54</v>
      </c>
      <c r="AN597" s="1">
        <v>1840.86</v>
      </c>
      <c r="AO597">
        <v>1.3597999999999999</v>
      </c>
      <c r="AP597" s="1">
        <v>1920.1</v>
      </c>
      <c r="AQ597" s="1">
        <v>2483.69</v>
      </c>
      <c r="AR597" s="1">
        <v>7714.83</v>
      </c>
      <c r="AS597">
        <v>731.74</v>
      </c>
      <c r="AT597">
        <v>418.53</v>
      </c>
      <c r="AU597" s="1">
        <v>13268.89</v>
      </c>
      <c r="AV597" s="1">
        <v>7277.98</v>
      </c>
      <c r="AW597">
        <v>0.4365</v>
      </c>
      <c r="AX597" s="1">
        <v>6233.46</v>
      </c>
      <c r="AY597">
        <v>0.37390000000000001</v>
      </c>
      <c r="AZ597" s="1">
        <v>1893</v>
      </c>
      <c r="BA597">
        <v>0.1135</v>
      </c>
      <c r="BB597" s="1">
        <v>1268.1600000000001</v>
      </c>
      <c r="BC597">
        <v>7.6100000000000001E-2</v>
      </c>
      <c r="BD597" s="1">
        <v>16672.599999999999</v>
      </c>
      <c r="BE597" s="1">
        <v>6831.79</v>
      </c>
      <c r="BF597">
        <v>2.0568</v>
      </c>
      <c r="BG597">
        <v>0.55079999999999996</v>
      </c>
      <c r="BH597">
        <v>0.23930000000000001</v>
      </c>
      <c r="BI597">
        <v>0.14180000000000001</v>
      </c>
      <c r="BJ597">
        <v>3.73E-2</v>
      </c>
      <c r="BK597">
        <v>3.0800000000000001E-2</v>
      </c>
    </row>
    <row r="598" spans="1:63" x14ac:dyDescent="0.25">
      <c r="A598" t="s">
        <v>599</v>
      </c>
      <c r="B598">
        <v>49577</v>
      </c>
      <c r="C598">
        <v>87.14</v>
      </c>
      <c r="D598">
        <v>11.28</v>
      </c>
      <c r="E598">
        <v>983.38</v>
      </c>
      <c r="F598">
        <v>991.63</v>
      </c>
      <c r="G598">
        <v>4.1999999999999997E-3</v>
      </c>
      <c r="H598">
        <v>5.9999999999999995E-4</v>
      </c>
      <c r="I598">
        <v>7.1999999999999998E-3</v>
      </c>
      <c r="J598">
        <v>6.9999999999999999E-4</v>
      </c>
      <c r="K598">
        <v>5.1900000000000002E-2</v>
      </c>
      <c r="L598">
        <v>0.90900000000000003</v>
      </c>
      <c r="M598">
        <v>2.64E-2</v>
      </c>
      <c r="N598">
        <v>0.22800000000000001</v>
      </c>
      <c r="O598">
        <v>2E-3</v>
      </c>
      <c r="P598">
        <v>0.13700000000000001</v>
      </c>
      <c r="Q598" s="1">
        <v>62072.639999999999</v>
      </c>
      <c r="R598">
        <v>0.18210000000000001</v>
      </c>
      <c r="S598">
        <v>0.19139999999999999</v>
      </c>
      <c r="T598">
        <v>0.62639999999999996</v>
      </c>
      <c r="U598">
        <v>10.19</v>
      </c>
      <c r="V598" s="1">
        <v>70188.14</v>
      </c>
      <c r="W598">
        <v>92.45</v>
      </c>
      <c r="X598" s="1">
        <v>242994.78</v>
      </c>
      <c r="Y598">
        <v>0.68089999999999995</v>
      </c>
      <c r="Z598">
        <v>7.0599999999999996E-2</v>
      </c>
      <c r="AA598">
        <v>0.24859999999999999</v>
      </c>
      <c r="AB598">
        <v>0.31909999999999999</v>
      </c>
      <c r="AC598">
        <v>242.99</v>
      </c>
      <c r="AD598" s="1">
        <v>7295.96</v>
      </c>
      <c r="AE598">
        <v>577.91999999999996</v>
      </c>
      <c r="AF598" s="1">
        <v>198266.25</v>
      </c>
      <c r="AG598" t="s">
        <v>3</v>
      </c>
      <c r="AH598" s="1">
        <v>39002</v>
      </c>
      <c r="AI598" s="1">
        <v>63508.72</v>
      </c>
      <c r="AJ598">
        <v>41.01</v>
      </c>
      <c r="AK598">
        <v>25.46</v>
      </c>
      <c r="AL598">
        <v>29.57</v>
      </c>
      <c r="AM598">
        <v>4.3899999999999997</v>
      </c>
      <c r="AN598" s="1">
        <v>1880.81</v>
      </c>
      <c r="AO598">
        <v>1.3093999999999999</v>
      </c>
      <c r="AP598" s="1">
        <v>1780.88</v>
      </c>
      <c r="AQ598" s="1">
        <v>2301.62</v>
      </c>
      <c r="AR598" s="1">
        <v>7403.59</v>
      </c>
      <c r="AS598">
        <v>705.46</v>
      </c>
      <c r="AT598">
        <v>430.16</v>
      </c>
      <c r="AU598" s="1">
        <v>12621.73</v>
      </c>
      <c r="AV598" s="1">
        <v>5882.42</v>
      </c>
      <c r="AW598">
        <v>0.37980000000000003</v>
      </c>
      <c r="AX598" s="1">
        <v>6994.83</v>
      </c>
      <c r="AY598">
        <v>0.4516</v>
      </c>
      <c r="AZ598" s="1">
        <v>1637.67</v>
      </c>
      <c r="BA598">
        <v>0.1057</v>
      </c>
      <c r="BB598">
        <v>973.45</v>
      </c>
      <c r="BC598">
        <v>6.2899999999999998E-2</v>
      </c>
      <c r="BD598" s="1">
        <v>15488.37</v>
      </c>
      <c r="BE598" s="1">
        <v>4967.1400000000003</v>
      </c>
      <c r="BF598">
        <v>1.1801999999999999</v>
      </c>
      <c r="BG598">
        <v>0.54990000000000006</v>
      </c>
      <c r="BH598">
        <v>0.22770000000000001</v>
      </c>
      <c r="BI598">
        <v>0.16070000000000001</v>
      </c>
      <c r="BJ598">
        <v>3.7100000000000001E-2</v>
      </c>
      <c r="BK598">
        <v>2.46E-2</v>
      </c>
    </row>
    <row r="599" spans="1:63" x14ac:dyDescent="0.25">
      <c r="A599" t="s">
        <v>600</v>
      </c>
      <c r="B599">
        <v>49973</v>
      </c>
      <c r="C599">
        <v>35.57</v>
      </c>
      <c r="D599">
        <v>72.25</v>
      </c>
      <c r="E599" s="1">
        <v>2569.94</v>
      </c>
      <c r="F599" s="1">
        <v>2423.37</v>
      </c>
      <c r="G599">
        <v>1.9800000000000002E-2</v>
      </c>
      <c r="H599">
        <v>8.0000000000000004E-4</v>
      </c>
      <c r="I599">
        <v>0.1074</v>
      </c>
      <c r="J599">
        <v>1.4E-3</v>
      </c>
      <c r="K599">
        <v>7.2900000000000006E-2</v>
      </c>
      <c r="L599">
        <v>0.7258</v>
      </c>
      <c r="M599">
        <v>7.1900000000000006E-2</v>
      </c>
      <c r="N599">
        <v>0.36749999999999999</v>
      </c>
      <c r="O599">
        <v>2.12E-2</v>
      </c>
      <c r="P599">
        <v>0.1452</v>
      </c>
      <c r="Q599" s="1">
        <v>66946.759999999995</v>
      </c>
      <c r="R599">
        <v>0.16489999999999999</v>
      </c>
      <c r="S599">
        <v>0.18709999999999999</v>
      </c>
      <c r="T599">
        <v>0.64790000000000003</v>
      </c>
      <c r="U599">
        <v>17.190000000000001</v>
      </c>
      <c r="V599" s="1">
        <v>89441.08</v>
      </c>
      <c r="W599">
        <v>144.66</v>
      </c>
      <c r="X599" s="1">
        <v>205198.63</v>
      </c>
      <c r="Y599">
        <v>0.6734</v>
      </c>
      <c r="Z599">
        <v>0.27350000000000002</v>
      </c>
      <c r="AA599">
        <v>5.2999999999999999E-2</v>
      </c>
      <c r="AB599">
        <v>0.3266</v>
      </c>
      <c r="AC599">
        <v>205.2</v>
      </c>
      <c r="AD599" s="1">
        <v>8537.76</v>
      </c>
      <c r="AE599">
        <v>770.87</v>
      </c>
      <c r="AF599" s="1">
        <v>189493.58</v>
      </c>
      <c r="AG599" t="s">
        <v>3</v>
      </c>
      <c r="AH599" s="1">
        <v>37973</v>
      </c>
      <c r="AI599" s="1">
        <v>64894.42</v>
      </c>
      <c r="AJ599">
        <v>65.61</v>
      </c>
      <c r="AK599">
        <v>37.31</v>
      </c>
      <c r="AL599">
        <v>44.35</v>
      </c>
      <c r="AM599">
        <v>4.95</v>
      </c>
      <c r="AN599" s="1">
        <v>1794.52</v>
      </c>
      <c r="AO599">
        <v>0.99219999999999997</v>
      </c>
      <c r="AP599" s="1">
        <v>1671.67</v>
      </c>
      <c r="AQ599" s="1">
        <v>2084.8000000000002</v>
      </c>
      <c r="AR599" s="1">
        <v>7884.39</v>
      </c>
      <c r="AS599">
        <v>849.7</v>
      </c>
      <c r="AT599">
        <v>327.60000000000002</v>
      </c>
      <c r="AU599" s="1">
        <v>12818.17</v>
      </c>
      <c r="AV599" s="1">
        <v>4524.33</v>
      </c>
      <c r="AW599">
        <v>0.3039</v>
      </c>
      <c r="AX599" s="1">
        <v>8072.15</v>
      </c>
      <c r="AY599">
        <v>0.54210000000000003</v>
      </c>
      <c r="AZ599" s="1">
        <v>1055.22</v>
      </c>
      <c r="BA599">
        <v>7.0900000000000005E-2</v>
      </c>
      <c r="BB599" s="1">
        <v>1237.75</v>
      </c>
      <c r="BC599">
        <v>8.3099999999999993E-2</v>
      </c>
      <c r="BD599" s="1">
        <v>14889.44</v>
      </c>
      <c r="BE599" s="1">
        <v>2904.92</v>
      </c>
      <c r="BF599">
        <v>0.52780000000000005</v>
      </c>
      <c r="BG599">
        <v>0.58330000000000004</v>
      </c>
      <c r="BH599">
        <v>0.23130000000000001</v>
      </c>
      <c r="BI599">
        <v>0.13589999999999999</v>
      </c>
      <c r="BJ599">
        <v>2.98E-2</v>
      </c>
      <c r="BK599">
        <v>1.9699999999999999E-2</v>
      </c>
    </row>
    <row r="600" spans="1:63" x14ac:dyDescent="0.25">
      <c r="A600" t="s">
        <v>601</v>
      </c>
      <c r="B600">
        <v>45120</v>
      </c>
      <c r="C600">
        <v>35.29</v>
      </c>
      <c r="D600">
        <v>89.3</v>
      </c>
      <c r="E600" s="1">
        <v>3150.91</v>
      </c>
      <c r="F600" s="1">
        <v>3030.54</v>
      </c>
      <c r="G600">
        <v>1.5100000000000001E-2</v>
      </c>
      <c r="H600">
        <v>8.0000000000000004E-4</v>
      </c>
      <c r="I600">
        <v>4.2599999999999999E-2</v>
      </c>
      <c r="J600">
        <v>8.0000000000000004E-4</v>
      </c>
      <c r="K600">
        <v>6.7900000000000002E-2</v>
      </c>
      <c r="L600">
        <v>0.81769999999999998</v>
      </c>
      <c r="M600">
        <v>5.5E-2</v>
      </c>
      <c r="N600">
        <v>0.37830000000000003</v>
      </c>
      <c r="O600">
        <v>2.06E-2</v>
      </c>
      <c r="P600">
        <v>0.152</v>
      </c>
      <c r="Q600" s="1">
        <v>65058.13</v>
      </c>
      <c r="R600">
        <v>0.1512</v>
      </c>
      <c r="S600">
        <v>0.1797</v>
      </c>
      <c r="T600">
        <v>0.66900000000000004</v>
      </c>
      <c r="U600">
        <v>21.67</v>
      </c>
      <c r="V600" s="1">
        <v>86705.59</v>
      </c>
      <c r="W600">
        <v>142</v>
      </c>
      <c r="X600" s="1">
        <v>184751.34</v>
      </c>
      <c r="Y600">
        <v>0.7006</v>
      </c>
      <c r="Z600">
        <v>0.23930000000000001</v>
      </c>
      <c r="AA600">
        <v>6.0100000000000001E-2</v>
      </c>
      <c r="AB600">
        <v>0.2994</v>
      </c>
      <c r="AC600">
        <v>184.75</v>
      </c>
      <c r="AD600" s="1">
        <v>6826.22</v>
      </c>
      <c r="AE600">
        <v>674.9</v>
      </c>
      <c r="AF600" s="1">
        <v>161203.19</v>
      </c>
      <c r="AG600" t="s">
        <v>3</v>
      </c>
      <c r="AH600" s="1">
        <v>35259</v>
      </c>
      <c r="AI600" s="1">
        <v>58894.01</v>
      </c>
      <c r="AJ600">
        <v>58.67</v>
      </c>
      <c r="AK600">
        <v>33.22</v>
      </c>
      <c r="AL600">
        <v>41.6</v>
      </c>
      <c r="AM600">
        <v>4.82</v>
      </c>
      <c r="AN600" s="1">
        <v>1948.48</v>
      </c>
      <c r="AO600">
        <v>0.95820000000000005</v>
      </c>
      <c r="AP600" s="1">
        <v>1504.27</v>
      </c>
      <c r="AQ600" s="1">
        <v>1887.08</v>
      </c>
      <c r="AR600" s="1">
        <v>7230.17</v>
      </c>
      <c r="AS600">
        <v>746.24</v>
      </c>
      <c r="AT600">
        <v>356.66</v>
      </c>
      <c r="AU600" s="1">
        <v>11724.42</v>
      </c>
      <c r="AV600" s="1">
        <v>5102.63</v>
      </c>
      <c r="AW600">
        <v>0.37180000000000002</v>
      </c>
      <c r="AX600" s="1">
        <v>6257.48</v>
      </c>
      <c r="AY600">
        <v>0.45590000000000003</v>
      </c>
      <c r="AZ600" s="1">
        <v>1123.0999999999999</v>
      </c>
      <c r="BA600">
        <v>8.1799999999999998E-2</v>
      </c>
      <c r="BB600" s="1">
        <v>1242.54</v>
      </c>
      <c r="BC600">
        <v>9.0499999999999997E-2</v>
      </c>
      <c r="BD600" s="1">
        <v>13725.75</v>
      </c>
      <c r="BE600" s="1">
        <v>3572.56</v>
      </c>
      <c r="BF600">
        <v>0.78100000000000003</v>
      </c>
      <c r="BG600">
        <v>0.57869999999999999</v>
      </c>
      <c r="BH600">
        <v>0.23860000000000001</v>
      </c>
      <c r="BI600">
        <v>0.1399</v>
      </c>
      <c r="BJ600">
        <v>2.76E-2</v>
      </c>
      <c r="BK600">
        <v>1.52E-2</v>
      </c>
    </row>
    <row r="601" spans="1:63" x14ac:dyDescent="0.25">
      <c r="A601" t="s">
        <v>602</v>
      </c>
      <c r="B601">
        <v>45138</v>
      </c>
      <c r="C601">
        <v>30.38</v>
      </c>
      <c r="D601">
        <v>274.8</v>
      </c>
      <c r="E601" s="1">
        <v>8348.6299999999992</v>
      </c>
      <c r="F601" s="1">
        <v>8093.06</v>
      </c>
      <c r="G601">
        <v>9.2200000000000004E-2</v>
      </c>
      <c r="H601">
        <v>1.1000000000000001E-3</v>
      </c>
      <c r="I601">
        <v>0.1249</v>
      </c>
      <c r="J601">
        <v>1.1999999999999999E-3</v>
      </c>
      <c r="K601">
        <v>6.5600000000000006E-2</v>
      </c>
      <c r="L601">
        <v>0.65469999999999995</v>
      </c>
      <c r="M601">
        <v>6.0299999999999999E-2</v>
      </c>
      <c r="N601">
        <v>0.19189999999999999</v>
      </c>
      <c r="O601">
        <v>5.6899999999999999E-2</v>
      </c>
      <c r="P601">
        <v>0.13159999999999999</v>
      </c>
      <c r="Q601" s="1">
        <v>79665.08</v>
      </c>
      <c r="R601">
        <v>0.15190000000000001</v>
      </c>
      <c r="S601">
        <v>0.20150000000000001</v>
      </c>
      <c r="T601">
        <v>0.64670000000000005</v>
      </c>
      <c r="U601">
        <v>51.1</v>
      </c>
      <c r="V601" s="1">
        <v>100830.31</v>
      </c>
      <c r="W601">
        <v>161.46</v>
      </c>
      <c r="X601" s="1">
        <v>233670.96</v>
      </c>
      <c r="Y601">
        <v>0.76529999999999998</v>
      </c>
      <c r="Z601">
        <v>0.2079</v>
      </c>
      <c r="AA601">
        <v>2.6800000000000001E-2</v>
      </c>
      <c r="AB601">
        <v>0.23469999999999999</v>
      </c>
      <c r="AC601">
        <v>233.67</v>
      </c>
      <c r="AD601" s="1">
        <v>10358.870000000001</v>
      </c>
      <c r="AE601">
        <v>970.57</v>
      </c>
      <c r="AF601" s="1">
        <v>229160.77</v>
      </c>
      <c r="AG601" t="s">
        <v>3</v>
      </c>
      <c r="AH601" s="1">
        <v>50838</v>
      </c>
      <c r="AI601" s="1">
        <v>98927.52</v>
      </c>
      <c r="AJ601">
        <v>81.28</v>
      </c>
      <c r="AK601">
        <v>42.64</v>
      </c>
      <c r="AL601">
        <v>50.72</v>
      </c>
      <c r="AM601">
        <v>4.87</v>
      </c>
      <c r="AN601" s="1">
        <v>1681.03</v>
      </c>
      <c r="AO601">
        <v>0.78920000000000001</v>
      </c>
      <c r="AP601" s="1">
        <v>1587.45</v>
      </c>
      <c r="AQ601" s="1">
        <v>2079.39</v>
      </c>
      <c r="AR601" s="1">
        <v>8366.31</v>
      </c>
      <c r="AS601" s="1">
        <v>1011.47</v>
      </c>
      <c r="AT601">
        <v>470.27</v>
      </c>
      <c r="AU601" s="1">
        <v>13514.88</v>
      </c>
      <c r="AV601" s="1">
        <v>3639.05</v>
      </c>
      <c r="AW601">
        <v>0.24590000000000001</v>
      </c>
      <c r="AX601" s="1">
        <v>9449.75</v>
      </c>
      <c r="AY601">
        <v>0.63839999999999997</v>
      </c>
      <c r="AZ601">
        <v>867.36</v>
      </c>
      <c r="BA601">
        <v>5.8599999999999999E-2</v>
      </c>
      <c r="BB601">
        <v>845.35</v>
      </c>
      <c r="BC601">
        <v>5.7099999999999998E-2</v>
      </c>
      <c r="BD601" s="1">
        <v>14801.51</v>
      </c>
      <c r="BE601" s="1">
        <v>2173.25</v>
      </c>
      <c r="BF601">
        <v>0.2656</v>
      </c>
      <c r="BG601">
        <v>0.6139</v>
      </c>
      <c r="BH601">
        <v>0.2339</v>
      </c>
      <c r="BI601">
        <v>0.1047</v>
      </c>
      <c r="BJ601">
        <v>2.8899999999999999E-2</v>
      </c>
      <c r="BK601">
        <v>1.8599999999999998E-2</v>
      </c>
    </row>
    <row r="602" spans="1:63" x14ac:dyDescent="0.25">
      <c r="A602" t="s">
        <v>603</v>
      </c>
      <c r="B602">
        <v>46524</v>
      </c>
      <c r="C602">
        <v>138.86000000000001</v>
      </c>
      <c r="D602">
        <v>7.27</v>
      </c>
      <c r="E602" s="1">
        <v>1009.39</v>
      </c>
      <c r="F602" s="1">
        <v>1031.82</v>
      </c>
      <c r="G602">
        <v>1E-3</v>
      </c>
      <c r="H602">
        <v>8.0000000000000004E-4</v>
      </c>
      <c r="I602">
        <v>4.0000000000000001E-3</v>
      </c>
      <c r="J602">
        <v>5.0000000000000001E-4</v>
      </c>
      <c r="K602">
        <v>1.21E-2</v>
      </c>
      <c r="L602">
        <v>0.96530000000000005</v>
      </c>
      <c r="M602">
        <v>1.6199999999999999E-2</v>
      </c>
      <c r="N602">
        <v>0.34749999999999998</v>
      </c>
      <c r="O602">
        <v>1.2999999999999999E-3</v>
      </c>
      <c r="P602">
        <v>0.15310000000000001</v>
      </c>
      <c r="Q602" s="1">
        <v>59403.83</v>
      </c>
      <c r="R602">
        <v>0.1552</v>
      </c>
      <c r="S602">
        <v>0.19059999999999999</v>
      </c>
      <c r="T602">
        <v>0.6542</v>
      </c>
      <c r="U602">
        <v>10.19</v>
      </c>
      <c r="V602" s="1">
        <v>75146.41</v>
      </c>
      <c r="W602">
        <v>94.95</v>
      </c>
      <c r="X602" s="1">
        <v>240630.56</v>
      </c>
      <c r="Y602">
        <v>0.59409999999999996</v>
      </c>
      <c r="Z602">
        <v>0.10290000000000001</v>
      </c>
      <c r="AA602">
        <v>0.30299999999999999</v>
      </c>
      <c r="AB602">
        <v>0.40589999999999998</v>
      </c>
      <c r="AC602">
        <v>240.63</v>
      </c>
      <c r="AD602" s="1">
        <v>6578.44</v>
      </c>
      <c r="AE602">
        <v>474.28</v>
      </c>
      <c r="AF602" s="1">
        <v>194573.47</v>
      </c>
      <c r="AG602" t="s">
        <v>3</v>
      </c>
      <c r="AH602" s="1">
        <v>34841</v>
      </c>
      <c r="AI602" s="1">
        <v>57555.94</v>
      </c>
      <c r="AJ602">
        <v>35.369999999999997</v>
      </c>
      <c r="AK602">
        <v>23.42</v>
      </c>
      <c r="AL602">
        <v>26.17</v>
      </c>
      <c r="AM602">
        <v>4.45</v>
      </c>
      <c r="AN602" s="1">
        <v>1479.27</v>
      </c>
      <c r="AO602">
        <v>1.2051000000000001</v>
      </c>
      <c r="AP602" s="1">
        <v>1738.04</v>
      </c>
      <c r="AQ602" s="1">
        <v>2583.06</v>
      </c>
      <c r="AR602" s="1">
        <v>7522.07</v>
      </c>
      <c r="AS602">
        <v>727.72</v>
      </c>
      <c r="AT602">
        <v>416.22</v>
      </c>
      <c r="AU602" s="1">
        <v>12987.11</v>
      </c>
      <c r="AV602" s="1">
        <v>7074.41</v>
      </c>
      <c r="AW602">
        <v>0.437</v>
      </c>
      <c r="AX602" s="1">
        <v>5895.75</v>
      </c>
      <c r="AY602">
        <v>0.36420000000000002</v>
      </c>
      <c r="AZ602" s="1">
        <v>1919.2</v>
      </c>
      <c r="BA602">
        <v>0.11849999999999999</v>
      </c>
      <c r="BB602" s="1">
        <v>1300.06</v>
      </c>
      <c r="BC602">
        <v>8.0299999999999996E-2</v>
      </c>
      <c r="BD602" s="1">
        <v>16189.43</v>
      </c>
      <c r="BE602" s="1">
        <v>6536.63</v>
      </c>
      <c r="BF602">
        <v>1.8915999999999999</v>
      </c>
      <c r="BG602">
        <v>0.54830000000000001</v>
      </c>
      <c r="BH602">
        <v>0.24349999999999999</v>
      </c>
      <c r="BI602">
        <v>0.13950000000000001</v>
      </c>
      <c r="BJ602">
        <v>3.7999999999999999E-2</v>
      </c>
      <c r="BK602">
        <v>3.0700000000000002E-2</v>
      </c>
    </row>
    <row r="603" spans="1:63" x14ac:dyDescent="0.25">
      <c r="A603" t="s">
        <v>604</v>
      </c>
      <c r="B603">
        <v>45146</v>
      </c>
      <c r="C603">
        <v>16.190000000000001</v>
      </c>
      <c r="D603">
        <v>184.48</v>
      </c>
      <c r="E603" s="1">
        <v>2986.8</v>
      </c>
      <c r="F603" s="1">
        <v>2929.79</v>
      </c>
      <c r="G603">
        <v>7.6999999999999999E-2</v>
      </c>
      <c r="H603">
        <v>5.0000000000000001E-4</v>
      </c>
      <c r="I603">
        <v>5.3100000000000001E-2</v>
      </c>
      <c r="J603">
        <v>8.0000000000000004E-4</v>
      </c>
      <c r="K603">
        <v>3.9899999999999998E-2</v>
      </c>
      <c r="L603">
        <v>0.77610000000000001</v>
      </c>
      <c r="M603">
        <v>5.2499999999999998E-2</v>
      </c>
      <c r="N603">
        <v>7.3499999999999996E-2</v>
      </c>
      <c r="O603">
        <v>2.0199999999999999E-2</v>
      </c>
      <c r="P603">
        <v>0.11749999999999999</v>
      </c>
      <c r="Q603" s="1">
        <v>80353.509999999995</v>
      </c>
      <c r="R603">
        <v>0.14280000000000001</v>
      </c>
      <c r="S603">
        <v>0.1794</v>
      </c>
      <c r="T603">
        <v>0.67789999999999995</v>
      </c>
      <c r="U603">
        <v>20.05</v>
      </c>
      <c r="V603" s="1">
        <v>99406.35</v>
      </c>
      <c r="W603">
        <v>147.85</v>
      </c>
      <c r="X603" s="1">
        <v>313983.46000000002</v>
      </c>
      <c r="Y603">
        <v>0.81569999999999998</v>
      </c>
      <c r="Z603">
        <v>0.15559999999999999</v>
      </c>
      <c r="AA603">
        <v>2.86E-2</v>
      </c>
      <c r="AB603">
        <v>0.18429999999999999</v>
      </c>
      <c r="AC603">
        <v>313.98</v>
      </c>
      <c r="AD603" s="1">
        <v>12890.09</v>
      </c>
      <c r="AE603" s="1">
        <v>1257.1600000000001</v>
      </c>
      <c r="AF603" s="1">
        <v>312073.19</v>
      </c>
      <c r="AG603" t="s">
        <v>3</v>
      </c>
      <c r="AH603" s="1">
        <v>66811</v>
      </c>
      <c r="AI603" s="1">
        <v>170058.78</v>
      </c>
      <c r="AJ603">
        <v>91.86</v>
      </c>
      <c r="AK603">
        <v>41.82</v>
      </c>
      <c r="AL603">
        <v>55.23</v>
      </c>
      <c r="AM603">
        <v>5.0999999999999996</v>
      </c>
      <c r="AN603" s="1">
        <v>3146.29</v>
      </c>
      <c r="AO603">
        <v>0.60029999999999994</v>
      </c>
      <c r="AP603" s="1">
        <v>1919.17</v>
      </c>
      <c r="AQ603" s="1">
        <v>2169.88</v>
      </c>
      <c r="AR603" s="1">
        <v>9228.3799999999992</v>
      </c>
      <c r="AS603" s="1">
        <v>1090.8</v>
      </c>
      <c r="AT603">
        <v>571.20000000000005</v>
      </c>
      <c r="AU603" s="1">
        <v>14979.43</v>
      </c>
      <c r="AV603" s="1">
        <v>2877.48</v>
      </c>
      <c r="AW603">
        <v>0.1734</v>
      </c>
      <c r="AX603" s="1">
        <v>11967.19</v>
      </c>
      <c r="AY603">
        <v>0.72140000000000004</v>
      </c>
      <c r="AZ603" s="1">
        <v>1090.1300000000001</v>
      </c>
      <c r="BA603">
        <v>6.5699999999999995E-2</v>
      </c>
      <c r="BB603">
        <v>655.01</v>
      </c>
      <c r="BC603">
        <v>3.95E-2</v>
      </c>
      <c r="BD603" s="1">
        <v>16589.82</v>
      </c>
      <c r="BE603" s="1">
        <v>1273.1099999999999</v>
      </c>
      <c r="BF603">
        <v>8.7599999999999997E-2</v>
      </c>
      <c r="BG603">
        <v>0.60360000000000003</v>
      </c>
      <c r="BH603">
        <v>0.2203</v>
      </c>
      <c r="BI603">
        <v>0.1265</v>
      </c>
      <c r="BJ603">
        <v>3.2800000000000003E-2</v>
      </c>
      <c r="BK603">
        <v>1.6799999999999999E-2</v>
      </c>
    </row>
    <row r="604" spans="1:63" x14ac:dyDescent="0.25">
      <c r="A604" t="s">
        <v>605</v>
      </c>
      <c r="B604">
        <v>45153</v>
      </c>
      <c r="C604">
        <v>57.14</v>
      </c>
      <c r="D604">
        <v>51.81</v>
      </c>
      <c r="E604" s="1">
        <v>2960.29</v>
      </c>
      <c r="F604" s="1">
        <v>2636.61</v>
      </c>
      <c r="G604">
        <v>7.1000000000000004E-3</v>
      </c>
      <c r="H604">
        <v>8.0000000000000004E-4</v>
      </c>
      <c r="I604">
        <v>6.83E-2</v>
      </c>
      <c r="J604">
        <v>8.0000000000000004E-4</v>
      </c>
      <c r="K604">
        <v>7.7399999999999997E-2</v>
      </c>
      <c r="L604">
        <v>0.75139999999999996</v>
      </c>
      <c r="M604">
        <v>9.4200000000000006E-2</v>
      </c>
      <c r="N604">
        <v>0.67259999999999998</v>
      </c>
      <c r="O604">
        <v>1.9900000000000001E-2</v>
      </c>
      <c r="P604">
        <v>0.16120000000000001</v>
      </c>
      <c r="Q604" s="1">
        <v>64059.03</v>
      </c>
      <c r="R604">
        <v>0.1731</v>
      </c>
      <c r="S604">
        <v>0.20219999999999999</v>
      </c>
      <c r="T604">
        <v>0.62470000000000003</v>
      </c>
      <c r="U604">
        <v>21.43</v>
      </c>
      <c r="V604" s="1">
        <v>84936.82</v>
      </c>
      <c r="W604">
        <v>133.79</v>
      </c>
      <c r="X604" s="1">
        <v>144169.64000000001</v>
      </c>
      <c r="Y604">
        <v>0.70040000000000002</v>
      </c>
      <c r="Z604">
        <v>0.21329999999999999</v>
      </c>
      <c r="AA604">
        <v>8.6300000000000002E-2</v>
      </c>
      <c r="AB604">
        <v>0.29959999999999998</v>
      </c>
      <c r="AC604">
        <v>144.16999999999999</v>
      </c>
      <c r="AD604" s="1">
        <v>4309.59</v>
      </c>
      <c r="AE604">
        <v>474.47</v>
      </c>
      <c r="AF604" s="1">
        <v>125698.21</v>
      </c>
      <c r="AG604" t="s">
        <v>3</v>
      </c>
      <c r="AH604" s="1">
        <v>32072</v>
      </c>
      <c r="AI604" s="1">
        <v>50025.81</v>
      </c>
      <c r="AJ604">
        <v>46.05</v>
      </c>
      <c r="AK604">
        <v>27.17</v>
      </c>
      <c r="AL604">
        <v>33.159999999999997</v>
      </c>
      <c r="AM604">
        <v>4.54</v>
      </c>
      <c r="AN604" s="1">
        <v>1311.32</v>
      </c>
      <c r="AO604">
        <v>0.94010000000000005</v>
      </c>
      <c r="AP604" s="1">
        <v>1573.35</v>
      </c>
      <c r="AQ604" s="1">
        <v>2185.69</v>
      </c>
      <c r="AR604" s="1">
        <v>7608.74</v>
      </c>
      <c r="AS604">
        <v>880.46</v>
      </c>
      <c r="AT604">
        <v>364.05</v>
      </c>
      <c r="AU604" s="1">
        <v>12612.28</v>
      </c>
      <c r="AV604" s="1">
        <v>7569.29</v>
      </c>
      <c r="AW604">
        <v>0.51370000000000005</v>
      </c>
      <c r="AX604" s="1">
        <v>4593.74</v>
      </c>
      <c r="AY604">
        <v>0.31180000000000002</v>
      </c>
      <c r="AZ604">
        <v>947.32</v>
      </c>
      <c r="BA604">
        <v>6.4299999999999996E-2</v>
      </c>
      <c r="BB604" s="1">
        <v>1624.93</v>
      </c>
      <c r="BC604">
        <v>0.1103</v>
      </c>
      <c r="BD604" s="1">
        <v>14735.27</v>
      </c>
      <c r="BE604" s="1">
        <v>5173.42</v>
      </c>
      <c r="BF604">
        <v>1.6546000000000001</v>
      </c>
      <c r="BG604">
        <v>0.55500000000000005</v>
      </c>
      <c r="BH604">
        <v>0.24340000000000001</v>
      </c>
      <c r="BI604">
        <v>0.16020000000000001</v>
      </c>
      <c r="BJ604">
        <v>2.8400000000000002E-2</v>
      </c>
      <c r="BK604">
        <v>1.2999999999999999E-2</v>
      </c>
    </row>
    <row r="605" spans="1:63" x14ac:dyDescent="0.25">
      <c r="A605" t="s">
        <v>606</v>
      </c>
      <c r="B605">
        <v>45674</v>
      </c>
      <c r="C605">
        <v>32.65</v>
      </c>
      <c r="D605">
        <v>46.24</v>
      </c>
      <c r="E605" s="1">
        <v>1509.86</v>
      </c>
      <c r="F605" s="1">
        <v>1497.65</v>
      </c>
      <c r="G605">
        <v>2.1299999999999999E-2</v>
      </c>
      <c r="H605">
        <v>1.4E-3</v>
      </c>
      <c r="I605">
        <v>6.08E-2</v>
      </c>
      <c r="J605">
        <v>1.1000000000000001E-3</v>
      </c>
      <c r="K605">
        <v>5.3999999999999999E-2</v>
      </c>
      <c r="L605">
        <v>0.80779999999999996</v>
      </c>
      <c r="M605">
        <v>5.3600000000000002E-2</v>
      </c>
      <c r="N605">
        <v>0.24560000000000001</v>
      </c>
      <c r="O605">
        <v>1.09E-2</v>
      </c>
      <c r="P605">
        <v>0.1163</v>
      </c>
      <c r="Q605" s="1">
        <v>68530.5</v>
      </c>
      <c r="R605">
        <v>0.14349999999999999</v>
      </c>
      <c r="S605">
        <v>0.193</v>
      </c>
      <c r="T605">
        <v>0.66349999999999998</v>
      </c>
      <c r="U605">
        <v>11.5</v>
      </c>
      <c r="V605" s="1">
        <v>85872.68</v>
      </c>
      <c r="W605">
        <v>128.22999999999999</v>
      </c>
      <c r="X605" s="1">
        <v>270650.67</v>
      </c>
      <c r="Y605">
        <v>0.67800000000000005</v>
      </c>
      <c r="Z605">
        <v>0.25359999999999999</v>
      </c>
      <c r="AA605">
        <v>6.8400000000000002E-2</v>
      </c>
      <c r="AB605">
        <v>0.32200000000000001</v>
      </c>
      <c r="AC605">
        <v>270.64999999999998</v>
      </c>
      <c r="AD605" s="1">
        <v>9928.2000000000007</v>
      </c>
      <c r="AE605">
        <v>868.51</v>
      </c>
      <c r="AF605" s="1">
        <v>243688.38</v>
      </c>
      <c r="AG605" t="s">
        <v>3</v>
      </c>
      <c r="AH605" s="1">
        <v>41198</v>
      </c>
      <c r="AI605" s="1">
        <v>80094.63</v>
      </c>
      <c r="AJ605">
        <v>53.16</v>
      </c>
      <c r="AK605">
        <v>32.86</v>
      </c>
      <c r="AL605">
        <v>37.369999999999997</v>
      </c>
      <c r="AM605">
        <v>4.95</v>
      </c>
      <c r="AN605" s="1">
        <v>2439.79</v>
      </c>
      <c r="AO605">
        <v>0.91039999999999999</v>
      </c>
      <c r="AP605" s="1">
        <v>1731.79</v>
      </c>
      <c r="AQ605" s="1">
        <v>2080.0500000000002</v>
      </c>
      <c r="AR605" s="1">
        <v>7834.76</v>
      </c>
      <c r="AS605">
        <v>781.11</v>
      </c>
      <c r="AT605">
        <v>374.84</v>
      </c>
      <c r="AU605" s="1">
        <v>12802.55</v>
      </c>
      <c r="AV605" s="1">
        <v>3494.04</v>
      </c>
      <c r="AW605">
        <v>0.2326</v>
      </c>
      <c r="AX605" s="1">
        <v>9210.33</v>
      </c>
      <c r="AY605">
        <v>0.61319999999999997</v>
      </c>
      <c r="AZ605" s="1">
        <v>1254.1099999999999</v>
      </c>
      <c r="BA605">
        <v>8.3500000000000005E-2</v>
      </c>
      <c r="BB605" s="1">
        <v>1060.75</v>
      </c>
      <c r="BC605">
        <v>7.0599999999999996E-2</v>
      </c>
      <c r="BD605" s="1">
        <v>15019.22</v>
      </c>
      <c r="BE605" s="1">
        <v>2132.88</v>
      </c>
      <c r="BF605">
        <v>0.2787</v>
      </c>
      <c r="BG605">
        <v>0.58120000000000005</v>
      </c>
      <c r="BH605">
        <v>0.2208</v>
      </c>
      <c r="BI605">
        <v>0.151</v>
      </c>
      <c r="BJ605">
        <v>3.0200000000000001E-2</v>
      </c>
      <c r="BK605">
        <v>1.67E-2</v>
      </c>
    </row>
    <row r="606" spans="1:63" x14ac:dyDescent="0.25">
      <c r="A606" t="s">
        <v>607</v>
      </c>
      <c r="B606">
        <v>45161</v>
      </c>
      <c r="C606">
        <v>17.14</v>
      </c>
      <c r="D606">
        <v>308.52999999999997</v>
      </c>
      <c r="E606" s="1">
        <v>5289.12</v>
      </c>
      <c r="F606" s="1">
        <v>3986.04</v>
      </c>
      <c r="G606">
        <v>2.8999999999999998E-3</v>
      </c>
      <c r="H606">
        <v>8.0000000000000004E-4</v>
      </c>
      <c r="I606">
        <v>0.38919999999999999</v>
      </c>
      <c r="J606">
        <v>1.5E-3</v>
      </c>
      <c r="K606">
        <v>0.12509999999999999</v>
      </c>
      <c r="L606">
        <v>0.35470000000000002</v>
      </c>
      <c r="M606">
        <v>0.1258</v>
      </c>
      <c r="N606">
        <v>0.99399999999999999</v>
      </c>
      <c r="O606">
        <v>4.2900000000000001E-2</v>
      </c>
      <c r="P606">
        <v>0.19320000000000001</v>
      </c>
      <c r="Q606" s="1">
        <v>63170.98</v>
      </c>
      <c r="R606">
        <v>0.26569999999999999</v>
      </c>
      <c r="S606">
        <v>0.19700000000000001</v>
      </c>
      <c r="T606">
        <v>0.53739999999999999</v>
      </c>
      <c r="U606">
        <v>42.57</v>
      </c>
      <c r="V606" s="1">
        <v>85757.96</v>
      </c>
      <c r="W606">
        <v>122.79</v>
      </c>
      <c r="X606" s="1">
        <v>80038.39</v>
      </c>
      <c r="Y606">
        <v>0.65080000000000005</v>
      </c>
      <c r="Z606">
        <v>0.26350000000000001</v>
      </c>
      <c r="AA606">
        <v>8.5699999999999998E-2</v>
      </c>
      <c r="AB606">
        <v>0.34920000000000001</v>
      </c>
      <c r="AC606">
        <v>80.040000000000006</v>
      </c>
      <c r="AD606" s="1">
        <v>3534.59</v>
      </c>
      <c r="AE606">
        <v>421.11</v>
      </c>
      <c r="AF606" s="1">
        <v>68350.91</v>
      </c>
      <c r="AG606" t="s">
        <v>3</v>
      </c>
      <c r="AH606" s="1">
        <v>26794</v>
      </c>
      <c r="AI606" s="1">
        <v>38072.629999999997</v>
      </c>
      <c r="AJ606">
        <v>60.35</v>
      </c>
      <c r="AK606">
        <v>40.119999999999997</v>
      </c>
      <c r="AL606">
        <v>46.43</v>
      </c>
      <c r="AM606">
        <v>4.6500000000000004</v>
      </c>
      <c r="AN606">
        <v>1.78</v>
      </c>
      <c r="AO606">
        <v>1.1238999999999999</v>
      </c>
      <c r="AP606" s="1">
        <v>2102.4499999999998</v>
      </c>
      <c r="AQ606" s="1">
        <v>2788.05</v>
      </c>
      <c r="AR606" s="1">
        <v>8359.23</v>
      </c>
      <c r="AS606" s="1">
        <v>1083.77</v>
      </c>
      <c r="AT606">
        <v>621.62</v>
      </c>
      <c r="AU606" s="1">
        <v>14955.12</v>
      </c>
      <c r="AV606" s="1">
        <v>11742.95</v>
      </c>
      <c r="AW606">
        <v>0.61009999999999998</v>
      </c>
      <c r="AX606" s="1">
        <v>4161.2700000000004</v>
      </c>
      <c r="AY606">
        <v>0.2162</v>
      </c>
      <c r="AZ606">
        <v>753.92</v>
      </c>
      <c r="BA606">
        <v>3.9199999999999999E-2</v>
      </c>
      <c r="BB606" s="1">
        <v>2589.83</v>
      </c>
      <c r="BC606">
        <v>0.1346</v>
      </c>
      <c r="BD606" s="1">
        <v>19247.96</v>
      </c>
      <c r="BE606" s="1">
        <v>6464.35</v>
      </c>
      <c r="BF606">
        <v>3.8603999999999998</v>
      </c>
      <c r="BG606">
        <v>0.56430000000000002</v>
      </c>
      <c r="BH606">
        <v>0.2248</v>
      </c>
      <c r="BI606">
        <v>0.16889999999999999</v>
      </c>
      <c r="BJ606">
        <v>2.9100000000000001E-2</v>
      </c>
      <c r="BK606">
        <v>1.29E-2</v>
      </c>
    </row>
    <row r="607" spans="1:63" x14ac:dyDescent="0.25">
      <c r="A607" t="s">
        <v>608</v>
      </c>
      <c r="B607">
        <v>49544</v>
      </c>
      <c r="C607">
        <v>126.24</v>
      </c>
      <c r="D607">
        <v>11.04</v>
      </c>
      <c r="E607" s="1">
        <v>1394.01</v>
      </c>
      <c r="F607" s="1">
        <v>1309.33</v>
      </c>
      <c r="G607">
        <v>1.9E-3</v>
      </c>
      <c r="H607">
        <v>5.9999999999999995E-4</v>
      </c>
      <c r="I607">
        <v>6.1000000000000004E-3</v>
      </c>
      <c r="J607">
        <v>5.9999999999999995E-4</v>
      </c>
      <c r="K607">
        <v>1.52E-2</v>
      </c>
      <c r="L607">
        <v>0.95199999999999996</v>
      </c>
      <c r="M607">
        <v>2.35E-2</v>
      </c>
      <c r="N607">
        <v>0.35439999999999999</v>
      </c>
      <c r="O607">
        <v>1.4E-3</v>
      </c>
      <c r="P607">
        <v>0.14349999999999999</v>
      </c>
      <c r="Q607" s="1">
        <v>59089.98</v>
      </c>
      <c r="R607">
        <v>0.2172</v>
      </c>
      <c r="S607">
        <v>0.18709999999999999</v>
      </c>
      <c r="T607">
        <v>0.59570000000000001</v>
      </c>
      <c r="U607">
        <v>11.9</v>
      </c>
      <c r="V607" s="1">
        <v>77776.73</v>
      </c>
      <c r="W607">
        <v>112.58</v>
      </c>
      <c r="X607" s="1">
        <v>192671</v>
      </c>
      <c r="Y607">
        <v>0.8</v>
      </c>
      <c r="Z607">
        <v>6.4699999999999994E-2</v>
      </c>
      <c r="AA607">
        <v>0.1353</v>
      </c>
      <c r="AB607">
        <v>0.2</v>
      </c>
      <c r="AC607">
        <v>192.67</v>
      </c>
      <c r="AD607" s="1">
        <v>4981.6400000000003</v>
      </c>
      <c r="AE607">
        <v>515.48</v>
      </c>
      <c r="AF607" s="1">
        <v>174594.57</v>
      </c>
      <c r="AG607" t="s">
        <v>3</v>
      </c>
      <c r="AH607" s="1">
        <v>38781</v>
      </c>
      <c r="AI607" s="1">
        <v>58159.16</v>
      </c>
      <c r="AJ607">
        <v>34.97</v>
      </c>
      <c r="AK607">
        <v>23.89</v>
      </c>
      <c r="AL607">
        <v>27.18</v>
      </c>
      <c r="AM607">
        <v>4.57</v>
      </c>
      <c r="AN607" s="1">
        <v>1694.94</v>
      </c>
      <c r="AO607">
        <v>1.1820999999999999</v>
      </c>
      <c r="AP607" s="1">
        <v>1665.62</v>
      </c>
      <c r="AQ607" s="1">
        <v>2592.3000000000002</v>
      </c>
      <c r="AR607" s="1">
        <v>7144.22</v>
      </c>
      <c r="AS607">
        <v>686.73</v>
      </c>
      <c r="AT607">
        <v>398.58</v>
      </c>
      <c r="AU607" s="1">
        <v>12487.46</v>
      </c>
      <c r="AV607" s="1">
        <v>6902.9</v>
      </c>
      <c r="AW607">
        <v>0.45679999999999998</v>
      </c>
      <c r="AX607" s="1">
        <v>5466.23</v>
      </c>
      <c r="AY607">
        <v>0.36170000000000002</v>
      </c>
      <c r="AZ607" s="1">
        <v>1401.14</v>
      </c>
      <c r="BA607">
        <v>9.2700000000000005E-2</v>
      </c>
      <c r="BB607" s="1">
        <v>1342.39</v>
      </c>
      <c r="BC607">
        <v>8.8800000000000004E-2</v>
      </c>
      <c r="BD607" s="1">
        <v>15112.66</v>
      </c>
      <c r="BE607" s="1">
        <v>5451.72</v>
      </c>
      <c r="BF607">
        <v>1.4816</v>
      </c>
      <c r="BG607">
        <v>0.53639999999999999</v>
      </c>
      <c r="BH607">
        <v>0.24729999999999999</v>
      </c>
      <c r="BI607">
        <v>0.16059999999999999</v>
      </c>
      <c r="BJ607">
        <v>3.5299999999999998E-2</v>
      </c>
      <c r="BK607">
        <v>2.0400000000000001E-2</v>
      </c>
    </row>
    <row r="608" spans="1:63" x14ac:dyDescent="0.25">
      <c r="A608" t="s">
        <v>609</v>
      </c>
      <c r="B608">
        <v>45179</v>
      </c>
      <c r="C608">
        <v>16.29</v>
      </c>
      <c r="D608">
        <v>216.9</v>
      </c>
      <c r="E608" s="1">
        <v>3532.41</v>
      </c>
      <c r="F608" s="1">
        <v>2932.48</v>
      </c>
      <c r="G608">
        <v>2.8999999999999998E-3</v>
      </c>
      <c r="H608">
        <v>5.9999999999999995E-4</v>
      </c>
      <c r="I608">
        <v>0.22420000000000001</v>
      </c>
      <c r="J608">
        <v>1.4E-3</v>
      </c>
      <c r="K608">
        <v>0.1042</v>
      </c>
      <c r="L608">
        <v>0.53469999999999995</v>
      </c>
      <c r="M608">
        <v>0.13200000000000001</v>
      </c>
      <c r="N608">
        <v>0.98909999999999998</v>
      </c>
      <c r="O608">
        <v>3.5700000000000003E-2</v>
      </c>
      <c r="P608">
        <v>0.18820000000000001</v>
      </c>
      <c r="Q608" s="1">
        <v>61247.16</v>
      </c>
      <c r="R608">
        <v>0.2293</v>
      </c>
      <c r="S608">
        <v>0.1973</v>
      </c>
      <c r="T608">
        <v>0.57340000000000002</v>
      </c>
      <c r="U608">
        <v>28.14</v>
      </c>
      <c r="V608" s="1">
        <v>82952.289999999994</v>
      </c>
      <c r="W608">
        <v>123.17</v>
      </c>
      <c r="X608" s="1">
        <v>93225.2</v>
      </c>
      <c r="Y608">
        <v>0.65390000000000004</v>
      </c>
      <c r="Z608">
        <v>0.26169999999999999</v>
      </c>
      <c r="AA608">
        <v>8.4500000000000006E-2</v>
      </c>
      <c r="AB608">
        <v>0.34610000000000002</v>
      </c>
      <c r="AC608">
        <v>93.23</v>
      </c>
      <c r="AD608" s="1">
        <v>3422.83</v>
      </c>
      <c r="AE608">
        <v>406.24</v>
      </c>
      <c r="AF608" s="1">
        <v>77779.710000000006</v>
      </c>
      <c r="AG608" t="s">
        <v>3</v>
      </c>
      <c r="AH608" s="1">
        <v>26833</v>
      </c>
      <c r="AI608" s="1">
        <v>40151.69</v>
      </c>
      <c r="AJ608">
        <v>52.8</v>
      </c>
      <c r="AK608">
        <v>33.68</v>
      </c>
      <c r="AL608">
        <v>39.340000000000003</v>
      </c>
      <c r="AM608">
        <v>4.67</v>
      </c>
      <c r="AN608">
        <v>1.78</v>
      </c>
      <c r="AO608">
        <v>1.0092000000000001</v>
      </c>
      <c r="AP608" s="1">
        <v>1854.28</v>
      </c>
      <c r="AQ608" s="1">
        <v>2752.82</v>
      </c>
      <c r="AR608" s="1">
        <v>8044.83</v>
      </c>
      <c r="AS608">
        <v>979.65</v>
      </c>
      <c r="AT608">
        <v>503.18</v>
      </c>
      <c r="AU608" s="1">
        <v>14134.78</v>
      </c>
      <c r="AV608" s="1">
        <v>10481.19</v>
      </c>
      <c r="AW608">
        <v>0.59130000000000005</v>
      </c>
      <c r="AX608" s="1">
        <v>3587.67</v>
      </c>
      <c r="AY608">
        <v>0.2024</v>
      </c>
      <c r="AZ608" s="1">
        <v>1034.8699999999999</v>
      </c>
      <c r="BA608">
        <v>5.8400000000000001E-2</v>
      </c>
      <c r="BB608" s="1">
        <v>2621.76</v>
      </c>
      <c r="BC608">
        <v>0.1479</v>
      </c>
      <c r="BD608" s="1">
        <v>17725.5</v>
      </c>
      <c r="BE608" s="1">
        <v>6700.93</v>
      </c>
      <c r="BF608">
        <v>3.4603000000000002</v>
      </c>
      <c r="BG608">
        <v>0.56020000000000003</v>
      </c>
      <c r="BH608">
        <v>0.23</v>
      </c>
      <c r="BI608">
        <v>0.16819999999999999</v>
      </c>
      <c r="BJ608">
        <v>2.7799999999999998E-2</v>
      </c>
      <c r="BK608">
        <v>1.38E-2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1"/>
  <sheetViews>
    <sheetView workbookViewId="0"/>
  </sheetViews>
  <sheetFormatPr defaultRowHeight="15" x14ac:dyDescent="0.25"/>
  <cols>
    <col min="1" max="1" width="64.42578125" bestFit="1" customWidth="1"/>
    <col min="2" max="2" width="11.85546875" style="12" bestFit="1" customWidth="1"/>
  </cols>
  <sheetData>
    <row r="1" spans="1:2" x14ac:dyDescent="0.25">
      <c r="A1" t="s">
        <v>751</v>
      </c>
      <c r="B1">
        <v>67.98</v>
      </c>
    </row>
    <row r="2" spans="1:2" x14ac:dyDescent="0.25">
      <c r="A2" t="s">
        <v>752</v>
      </c>
      <c r="B2">
        <v>40.32</v>
      </c>
    </row>
    <row r="3" spans="1:2" x14ac:dyDescent="0.25">
      <c r="A3" t="s">
        <v>753</v>
      </c>
      <c r="B3" s="1">
        <v>2745.55</v>
      </c>
    </row>
    <row r="4" spans="1:2" x14ac:dyDescent="0.25">
      <c r="A4" t="s">
        <v>754</v>
      </c>
      <c r="B4" s="1">
        <v>2462.11</v>
      </c>
    </row>
    <row r="5" spans="1:2" x14ac:dyDescent="0.25">
      <c r="A5" t="s">
        <v>755</v>
      </c>
      <c r="B5" s="58">
        <v>4.3099999999999999E-2</v>
      </c>
    </row>
    <row r="6" spans="1:2" x14ac:dyDescent="0.25">
      <c r="A6" t="s">
        <v>756</v>
      </c>
      <c r="B6" s="58">
        <v>1E-3</v>
      </c>
    </row>
    <row r="7" spans="1:2" x14ac:dyDescent="0.25">
      <c r="A7" t="s">
        <v>757</v>
      </c>
      <c r="B7" s="58">
        <v>0.10970000000000001</v>
      </c>
    </row>
    <row r="8" spans="1:2" x14ac:dyDescent="0.25">
      <c r="A8" t="s">
        <v>758</v>
      </c>
      <c r="B8" s="58">
        <v>1.1999999999999999E-3</v>
      </c>
    </row>
    <row r="9" spans="1:2" x14ac:dyDescent="0.25">
      <c r="A9" t="s">
        <v>759</v>
      </c>
      <c r="B9" s="58">
        <v>6.7000000000000004E-2</v>
      </c>
    </row>
    <row r="10" spans="1:2" x14ac:dyDescent="0.25">
      <c r="A10" t="s">
        <v>760</v>
      </c>
      <c r="B10" s="58">
        <v>0.71889999999999998</v>
      </c>
    </row>
    <row r="11" spans="1:2" x14ac:dyDescent="0.25">
      <c r="A11" t="s">
        <v>761</v>
      </c>
      <c r="B11" s="58">
        <v>5.91E-2</v>
      </c>
    </row>
    <row r="12" spans="1:2" x14ac:dyDescent="0.25">
      <c r="A12" t="s">
        <v>762</v>
      </c>
      <c r="B12" s="58">
        <v>0.46660000000000001</v>
      </c>
    </row>
    <row r="13" spans="1:2" x14ac:dyDescent="0.25">
      <c r="A13" t="s">
        <v>763</v>
      </c>
      <c r="B13" s="58">
        <v>3.56E-2</v>
      </c>
    </row>
    <row r="14" spans="1:2" x14ac:dyDescent="0.25">
      <c r="A14" t="s">
        <v>764</v>
      </c>
      <c r="B14" s="58">
        <v>0.15570000000000001</v>
      </c>
    </row>
    <row r="15" spans="1:2" x14ac:dyDescent="0.25">
      <c r="A15" t="s">
        <v>765</v>
      </c>
      <c r="B15" s="59">
        <v>67654.33</v>
      </c>
    </row>
    <row r="16" spans="1:2" x14ac:dyDescent="0.25">
      <c r="A16" t="s">
        <v>766</v>
      </c>
      <c r="B16" s="58">
        <v>0.18310000000000001</v>
      </c>
    </row>
    <row r="17" spans="1:2" x14ac:dyDescent="0.25">
      <c r="A17" t="s">
        <v>767</v>
      </c>
      <c r="B17" s="58">
        <v>0.20039999999999999</v>
      </c>
    </row>
    <row r="18" spans="1:2" x14ac:dyDescent="0.25">
      <c r="A18" t="s">
        <v>768</v>
      </c>
      <c r="B18" s="58">
        <v>0.61650000000000005</v>
      </c>
    </row>
    <row r="19" spans="1:2" x14ac:dyDescent="0.25">
      <c r="A19" t="s">
        <v>769</v>
      </c>
      <c r="B19">
        <v>20.03</v>
      </c>
    </row>
    <row r="20" spans="1:2" x14ac:dyDescent="0.25">
      <c r="A20" t="s">
        <v>770</v>
      </c>
      <c r="B20" s="59">
        <v>86982.26</v>
      </c>
    </row>
    <row r="21" spans="1:2" x14ac:dyDescent="0.25">
      <c r="A21" t="s">
        <v>771</v>
      </c>
      <c r="B21">
        <v>134.28</v>
      </c>
    </row>
    <row r="22" spans="1:2" x14ac:dyDescent="0.25">
      <c r="A22" t="s">
        <v>772</v>
      </c>
      <c r="B22" s="59">
        <v>184385.31</v>
      </c>
    </row>
    <row r="23" spans="1:2" x14ac:dyDescent="0.25">
      <c r="A23" t="s">
        <v>773</v>
      </c>
      <c r="B23" s="58">
        <v>0.71789999999999998</v>
      </c>
    </row>
    <row r="24" spans="1:2" x14ac:dyDescent="0.25">
      <c r="A24" t="s">
        <v>774</v>
      </c>
      <c r="B24" s="58">
        <v>0.1951</v>
      </c>
    </row>
    <row r="25" spans="1:2" x14ac:dyDescent="0.25">
      <c r="A25" t="s">
        <v>775</v>
      </c>
      <c r="B25" s="58">
        <v>8.6900000000000005E-2</v>
      </c>
    </row>
    <row r="26" spans="1:2" x14ac:dyDescent="0.25">
      <c r="A26" t="s">
        <v>776</v>
      </c>
      <c r="B26" s="58">
        <v>0.28210000000000002</v>
      </c>
    </row>
    <row r="27" spans="1:2" x14ac:dyDescent="0.25">
      <c r="A27" t="s">
        <v>777</v>
      </c>
      <c r="B27" s="59">
        <v>184.39</v>
      </c>
    </row>
    <row r="28" spans="1:2" x14ac:dyDescent="0.25">
      <c r="A28" t="s">
        <v>778</v>
      </c>
      <c r="B28" s="59">
        <v>6913.59</v>
      </c>
    </row>
    <row r="29" spans="1:2" x14ac:dyDescent="0.25">
      <c r="A29" t="s">
        <v>779</v>
      </c>
      <c r="B29" s="59">
        <v>667.19</v>
      </c>
    </row>
    <row r="30" spans="1:2" x14ac:dyDescent="0.25">
      <c r="A30" t="s">
        <v>780</v>
      </c>
      <c r="B30" s="59">
        <v>172714.16</v>
      </c>
    </row>
    <row r="31" spans="1:2" x14ac:dyDescent="0.25">
      <c r="A31" t="s">
        <v>781</v>
      </c>
      <c r="B31" t="s">
        <v>3</v>
      </c>
    </row>
    <row r="32" spans="1:2" x14ac:dyDescent="0.25">
      <c r="A32" t="s">
        <v>782</v>
      </c>
      <c r="B32" s="59">
        <v>35296</v>
      </c>
    </row>
    <row r="33" spans="1:2" x14ac:dyDescent="0.25">
      <c r="A33" t="s">
        <v>783</v>
      </c>
      <c r="B33" s="59">
        <v>87221</v>
      </c>
    </row>
    <row r="34" spans="1:2" x14ac:dyDescent="0.25">
      <c r="A34" t="s">
        <v>784</v>
      </c>
      <c r="B34">
        <v>50.03</v>
      </c>
    </row>
    <row r="35" spans="1:2" x14ac:dyDescent="0.25">
      <c r="A35" t="s">
        <v>785</v>
      </c>
      <c r="B35">
        <v>29.81</v>
      </c>
    </row>
    <row r="36" spans="1:2" x14ac:dyDescent="0.25">
      <c r="A36" t="s">
        <v>786</v>
      </c>
      <c r="B36">
        <v>35.020000000000003</v>
      </c>
    </row>
    <row r="37" spans="1:2" x14ac:dyDescent="0.25">
      <c r="A37" t="s">
        <v>787</v>
      </c>
      <c r="B37">
        <v>4.4800000000000004</v>
      </c>
    </row>
    <row r="38" spans="1:2" x14ac:dyDescent="0.25">
      <c r="A38" t="s">
        <v>788</v>
      </c>
      <c r="B38" s="59">
        <v>1584.81</v>
      </c>
    </row>
    <row r="39" spans="1:2" x14ac:dyDescent="0.25">
      <c r="A39" t="s">
        <v>789</v>
      </c>
      <c r="B39">
        <v>1</v>
      </c>
    </row>
    <row r="40" spans="1:2" x14ac:dyDescent="0.25">
      <c r="A40" t="s">
        <v>790</v>
      </c>
      <c r="B40" s="59">
        <v>1763.65</v>
      </c>
    </row>
    <row r="41" spans="1:2" x14ac:dyDescent="0.25">
      <c r="A41" t="s">
        <v>791</v>
      </c>
      <c r="B41" s="59">
        <v>2269.29</v>
      </c>
    </row>
    <row r="42" spans="1:2" x14ac:dyDescent="0.25">
      <c r="A42" t="s">
        <v>792</v>
      </c>
      <c r="B42" s="59">
        <v>7996.54</v>
      </c>
    </row>
    <row r="43" spans="1:2" x14ac:dyDescent="0.25">
      <c r="A43" t="s">
        <v>793</v>
      </c>
      <c r="B43" s="59">
        <v>901.24</v>
      </c>
    </row>
    <row r="44" spans="1:2" x14ac:dyDescent="0.25">
      <c r="A44" t="s">
        <v>794</v>
      </c>
      <c r="B44" s="59">
        <v>455.97</v>
      </c>
    </row>
    <row r="45" spans="1:2" x14ac:dyDescent="0.25">
      <c r="A45" t="s">
        <v>795</v>
      </c>
      <c r="B45" s="59">
        <v>13386.7</v>
      </c>
    </row>
    <row r="46" spans="1:2" x14ac:dyDescent="0.25">
      <c r="A46" t="s">
        <v>796</v>
      </c>
      <c r="B46" s="59">
        <v>6579.16</v>
      </c>
    </row>
    <row r="47" spans="1:2" x14ac:dyDescent="0.25">
      <c r="A47" t="s">
        <v>797</v>
      </c>
      <c r="B47" s="58">
        <v>0.4073</v>
      </c>
    </row>
    <row r="48" spans="1:2" x14ac:dyDescent="0.25">
      <c r="A48" t="s">
        <v>798</v>
      </c>
      <c r="B48" s="59">
        <v>6998.53</v>
      </c>
    </row>
    <row r="49" spans="1:2" x14ac:dyDescent="0.25">
      <c r="A49" t="s">
        <v>799</v>
      </c>
      <c r="B49" s="58">
        <v>0.43319999999999997</v>
      </c>
    </row>
    <row r="50" spans="1:2" x14ac:dyDescent="0.25">
      <c r="A50" t="s">
        <v>800</v>
      </c>
      <c r="B50" s="59">
        <v>1103.28</v>
      </c>
    </row>
    <row r="51" spans="1:2" x14ac:dyDescent="0.25">
      <c r="A51" t="s">
        <v>801</v>
      </c>
      <c r="B51" s="58">
        <v>6.83E-2</v>
      </c>
    </row>
    <row r="52" spans="1:2" x14ac:dyDescent="0.25">
      <c r="A52" t="s">
        <v>802</v>
      </c>
      <c r="B52" s="59">
        <v>1473.84</v>
      </c>
    </row>
    <row r="53" spans="1:2" x14ac:dyDescent="0.25">
      <c r="A53" t="s">
        <v>803</v>
      </c>
      <c r="B53" s="58">
        <v>9.1200000000000003E-2</v>
      </c>
    </row>
    <row r="54" spans="1:2" x14ac:dyDescent="0.25">
      <c r="A54" t="s">
        <v>804</v>
      </c>
      <c r="B54" s="59">
        <v>16154.8</v>
      </c>
    </row>
    <row r="55" spans="1:2" x14ac:dyDescent="0.25">
      <c r="A55" t="s">
        <v>805</v>
      </c>
      <c r="B55" s="59">
        <v>4232.51</v>
      </c>
    </row>
    <row r="56" spans="1:2" x14ac:dyDescent="0.25">
      <c r="A56" t="s">
        <v>806</v>
      </c>
      <c r="B56" s="58">
        <v>0.85760000000000003</v>
      </c>
    </row>
    <row r="57" spans="1:2" x14ac:dyDescent="0.25">
      <c r="A57" t="s">
        <v>807</v>
      </c>
      <c r="B57" s="58">
        <v>0.57730000000000004</v>
      </c>
    </row>
    <row r="58" spans="1:2" x14ac:dyDescent="0.25">
      <c r="A58" t="s">
        <v>808</v>
      </c>
      <c r="B58" s="58">
        <v>0.23419999999999999</v>
      </c>
    </row>
    <row r="59" spans="1:2" x14ac:dyDescent="0.25">
      <c r="A59" t="s">
        <v>809</v>
      </c>
      <c r="B59" s="58">
        <v>0.1389</v>
      </c>
    </row>
    <row r="60" spans="1:2" x14ac:dyDescent="0.25">
      <c r="A60" t="s">
        <v>810</v>
      </c>
      <c r="B60" s="58">
        <v>3.1800000000000002E-2</v>
      </c>
    </row>
    <row r="61" spans="1:2" x14ac:dyDescent="0.25">
      <c r="A61" t="s">
        <v>811</v>
      </c>
      <c r="B61" s="58">
        <v>1.78E-2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09"/>
  <sheetViews>
    <sheetView topLeftCell="A2" workbookViewId="0">
      <selection activeCell="A3" sqref="A3:A609"/>
    </sheetView>
  </sheetViews>
  <sheetFormatPr defaultRowHeight="15" x14ac:dyDescent="0.25"/>
  <cols>
    <col min="1" max="1" width="26.28515625" bestFit="1" customWidth="1"/>
  </cols>
  <sheetData>
    <row r="1" spans="1:2" x14ac:dyDescent="0.25">
      <c r="A1" t="s">
        <v>625</v>
      </c>
      <c r="B1" t="s">
        <v>1</v>
      </c>
    </row>
    <row r="3" spans="1:2" x14ac:dyDescent="0.25">
      <c r="A3" t="s">
        <v>2</v>
      </c>
      <c r="B3">
        <v>45187</v>
      </c>
    </row>
    <row r="4" spans="1:2" x14ac:dyDescent="0.25">
      <c r="A4" t="s">
        <v>4</v>
      </c>
      <c r="B4">
        <v>49494</v>
      </c>
    </row>
    <row r="5" spans="1:2" x14ac:dyDescent="0.25">
      <c r="A5" t="s">
        <v>5</v>
      </c>
      <c r="B5">
        <v>43489</v>
      </c>
    </row>
    <row r="6" spans="1:2" x14ac:dyDescent="0.25">
      <c r="A6" t="s">
        <v>6</v>
      </c>
      <c r="B6">
        <v>45906</v>
      </c>
    </row>
    <row r="7" spans="1:2" x14ac:dyDescent="0.25">
      <c r="A7" t="s">
        <v>7</v>
      </c>
      <c r="B7">
        <v>45757</v>
      </c>
    </row>
    <row r="8" spans="1:2" x14ac:dyDescent="0.25">
      <c r="A8" t="s">
        <v>8</v>
      </c>
      <c r="B8">
        <v>43497</v>
      </c>
    </row>
    <row r="9" spans="1:2" x14ac:dyDescent="0.25">
      <c r="A9" t="s">
        <v>9</v>
      </c>
      <c r="B9">
        <v>46847</v>
      </c>
    </row>
    <row r="10" spans="1:2" x14ac:dyDescent="0.25">
      <c r="A10" t="s">
        <v>10</v>
      </c>
      <c r="B10">
        <v>45195</v>
      </c>
    </row>
    <row r="11" spans="1:2" x14ac:dyDescent="0.25">
      <c r="A11" t="s">
        <v>11</v>
      </c>
      <c r="B11">
        <v>49759</v>
      </c>
    </row>
    <row r="12" spans="1:2" x14ac:dyDescent="0.25">
      <c r="A12" t="s">
        <v>12</v>
      </c>
      <c r="B12">
        <v>46623</v>
      </c>
    </row>
    <row r="13" spans="1:2" x14ac:dyDescent="0.25">
      <c r="A13" t="s">
        <v>13</v>
      </c>
      <c r="B13">
        <v>48207</v>
      </c>
    </row>
    <row r="14" spans="1:2" x14ac:dyDescent="0.25">
      <c r="A14" t="s">
        <v>14</v>
      </c>
      <c r="B14">
        <v>48991</v>
      </c>
    </row>
    <row r="15" spans="1:2" x14ac:dyDescent="0.25">
      <c r="A15" t="s">
        <v>15</v>
      </c>
      <c r="B15">
        <v>47415</v>
      </c>
    </row>
    <row r="16" spans="1:2" x14ac:dyDescent="0.25">
      <c r="A16" t="s">
        <v>16</v>
      </c>
      <c r="B16">
        <v>46631</v>
      </c>
    </row>
    <row r="17" spans="1:2" x14ac:dyDescent="0.25">
      <c r="A17" t="s">
        <v>17</v>
      </c>
      <c r="B17">
        <v>47043</v>
      </c>
    </row>
    <row r="18" spans="1:2" x14ac:dyDescent="0.25">
      <c r="A18" t="s">
        <v>18</v>
      </c>
      <c r="B18">
        <v>47423</v>
      </c>
    </row>
    <row r="19" spans="1:2" x14ac:dyDescent="0.25">
      <c r="A19" t="s">
        <v>19</v>
      </c>
      <c r="B19">
        <v>43505</v>
      </c>
    </row>
    <row r="20" spans="1:2" x14ac:dyDescent="0.25">
      <c r="A20" t="s">
        <v>20</v>
      </c>
      <c r="B20">
        <v>43513</v>
      </c>
    </row>
    <row r="21" spans="1:2" x14ac:dyDescent="0.25">
      <c r="A21" t="s">
        <v>21</v>
      </c>
      <c r="B21">
        <v>43521</v>
      </c>
    </row>
    <row r="22" spans="1:2" x14ac:dyDescent="0.25">
      <c r="A22" t="s">
        <v>22</v>
      </c>
      <c r="B22">
        <v>49171</v>
      </c>
    </row>
    <row r="23" spans="1:2" x14ac:dyDescent="0.25">
      <c r="A23" t="s">
        <v>23</v>
      </c>
      <c r="B23">
        <v>48298</v>
      </c>
    </row>
    <row r="24" spans="1:2" x14ac:dyDescent="0.25">
      <c r="A24" t="s">
        <v>24</v>
      </c>
      <c r="B24">
        <v>48124</v>
      </c>
    </row>
    <row r="25" spans="1:2" x14ac:dyDescent="0.25">
      <c r="A25" t="s">
        <v>25</v>
      </c>
      <c r="B25">
        <v>48116</v>
      </c>
    </row>
    <row r="26" spans="1:2" x14ac:dyDescent="0.25">
      <c r="A26" t="s">
        <v>26</v>
      </c>
      <c r="B26">
        <v>46706</v>
      </c>
    </row>
    <row r="27" spans="1:2" x14ac:dyDescent="0.25">
      <c r="A27" t="s">
        <v>27</v>
      </c>
      <c r="B27">
        <v>43539</v>
      </c>
    </row>
    <row r="28" spans="1:2" x14ac:dyDescent="0.25">
      <c r="A28" t="s">
        <v>28</v>
      </c>
      <c r="B28">
        <v>45203</v>
      </c>
    </row>
    <row r="29" spans="1:2" x14ac:dyDescent="0.25">
      <c r="A29" t="s">
        <v>29</v>
      </c>
      <c r="B29">
        <v>46300</v>
      </c>
    </row>
    <row r="30" spans="1:2" x14ac:dyDescent="0.25">
      <c r="A30" t="s">
        <v>30</v>
      </c>
      <c r="B30">
        <v>45765</v>
      </c>
    </row>
    <row r="31" spans="1:2" x14ac:dyDescent="0.25">
      <c r="A31" t="s">
        <v>31</v>
      </c>
      <c r="B31">
        <v>43547</v>
      </c>
    </row>
    <row r="32" spans="1:2" x14ac:dyDescent="0.25">
      <c r="A32" t="s">
        <v>32</v>
      </c>
      <c r="B32">
        <v>43554</v>
      </c>
    </row>
    <row r="33" spans="1:2" x14ac:dyDescent="0.25">
      <c r="A33" t="s">
        <v>33</v>
      </c>
      <c r="B33">
        <v>46425</v>
      </c>
    </row>
    <row r="34" spans="1:2" x14ac:dyDescent="0.25">
      <c r="A34" t="s">
        <v>34</v>
      </c>
      <c r="B34">
        <v>47241</v>
      </c>
    </row>
    <row r="35" spans="1:2" x14ac:dyDescent="0.25">
      <c r="A35" t="s">
        <v>35</v>
      </c>
      <c r="B35">
        <v>43562</v>
      </c>
    </row>
    <row r="36" spans="1:2" x14ac:dyDescent="0.25">
      <c r="A36" t="s">
        <v>36</v>
      </c>
      <c r="B36">
        <v>43570</v>
      </c>
    </row>
    <row r="37" spans="1:2" x14ac:dyDescent="0.25">
      <c r="A37" t="s">
        <v>37</v>
      </c>
      <c r="B37">
        <v>43588</v>
      </c>
    </row>
    <row r="38" spans="1:2" x14ac:dyDescent="0.25">
      <c r="A38" t="s">
        <v>38</v>
      </c>
      <c r="B38">
        <v>43596</v>
      </c>
    </row>
    <row r="39" spans="1:2" x14ac:dyDescent="0.25">
      <c r="A39" t="s">
        <v>39</v>
      </c>
      <c r="B39">
        <v>43604</v>
      </c>
    </row>
    <row r="40" spans="1:2" x14ac:dyDescent="0.25">
      <c r="A40" t="s">
        <v>40</v>
      </c>
      <c r="B40">
        <v>48074</v>
      </c>
    </row>
    <row r="41" spans="1:2" x14ac:dyDescent="0.25">
      <c r="A41" t="s">
        <v>41</v>
      </c>
      <c r="B41">
        <v>48926</v>
      </c>
    </row>
    <row r="42" spans="1:2" x14ac:dyDescent="0.25">
      <c r="A42" t="s">
        <v>42</v>
      </c>
      <c r="B42">
        <v>43612</v>
      </c>
    </row>
    <row r="43" spans="1:2" x14ac:dyDescent="0.25">
      <c r="A43" t="s">
        <v>43</v>
      </c>
      <c r="B43">
        <v>47167</v>
      </c>
    </row>
    <row r="44" spans="1:2" x14ac:dyDescent="0.25">
      <c r="A44" t="s">
        <v>44</v>
      </c>
      <c r="B44">
        <v>46854</v>
      </c>
    </row>
    <row r="45" spans="1:2" x14ac:dyDescent="0.25">
      <c r="A45" t="s">
        <v>45</v>
      </c>
      <c r="B45">
        <v>48611</v>
      </c>
    </row>
    <row r="46" spans="1:2" x14ac:dyDescent="0.25">
      <c r="A46" t="s">
        <v>46</v>
      </c>
      <c r="B46">
        <v>46318</v>
      </c>
    </row>
    <row r="47" spans="1:2" x14ac:dyDescent="0.25">
      <c r="A47" t="s">
        <v>47</v>
      </c>
      <c r="B47">
        <v>43620</v>
      </c>
    </row>
    <row r="48" spans="1:2" x14ac:dyDescent="0.25">
      <c r="A48" t="s">
        <v>48</v>
      </c>
      <c r="B48">
        <v>46748</v>
      </c>
    </row>
    <row r="49" spans="1:2" x14ac:dyDescent="0.25">
      <c r="A49" t="s">
        <v>49</v>
      </c>
      <c r="B49">
        <v>48462</v>
      </c>
    </row>
    <row r="50" spans="1:2" x14ac:dyDescent="0.25">
      <c r="A50" t="s">
        <v>50</v>
      </c>
      <c r="B50">
        <v>46383</v>
      </c>
    </row>
    <row r="51" spans="1:2" x14ac:dyDescent="0.25">
      <c r="A51" t="s">
        <v>51</v>
      </c>
      <c r="B51">
        <v>46862</v>
      </c>
    </row>
    <row r="52" spans="1:2" x14ac:dyDescent="0.25">
      <c r="A52" t="s">
        <v>52</v>
      </c>
      <c r="B52">
        <v>49593</v>
      </c>
    </row>
    <row r="53" spans="1:2" x14ac:dyDescent="0.25">
      <c r="A53" t="s">
        <v>53</v>
      </c>
      <c r="B53">
        <v>50096</v>
      </c>
    </row>
    <row r="54" spans="1:2" x14ac:dyDescent="0.25">
      <c r="A54" t="s">
        <v>54</v>
      </c>
      <c r="B54">
        <v>45211</v>
      </c>
    </row>
    <row r="55" spans="1:2" x14ac:dyDescent="0.25">
      <c r="A55" t="s">
        <v>55</v>
      </c>
      <c r="B55">
        <v>48306</v>
      </c>
    </row>
    <row r="56" spans="1:2" x14ac:dyDescent="0.25">
      <c r="A56" t="s">
        <v>56</v>
      </c>
      <c r="B56">
        <v>49767</v>
      </c>
    </row>
    <row r="57" spans="1:2" x14ac:dyDescent="0.25">
      <c r="A57" t="s">
        <v>57</v>
      </c>
      <c r="B57">
        <v>43638</v>
      </c>
    </row>
    <row r="58" spans="1:2" x14ac:dyDescent="0.25">
      <c r="A58" t="s">
        <v>58</v>
      </c>
      <c r="B58">
        <v>45229</v>
      </c>
    </row>
    <row r="59" spans="1:2" x14ac:dyDescent="0.25">
      <c r="A59" t="s">
        <v>59</v>
      </c>
      <c r="B59">
        <v>43646</v>
      </c>
    </row>
    <row r="60" spans="1:2" x14ac:dyDescent="0.25">
      <c r="A60" t="s">
        <v>60</v>
      </c>
      <c r="B60">
        <v>45237</v>
      </c>
    </row>
    <row r="61" spans="1:2" x14ac:dyDescent="0.25">
      <c r="A61" t="s">
        <v>61</v>
      </c>
      <c r="B61">
        <v>47613</v>
      </c>
    </row>
    <row r="62" spans="1:2" x14ac:dyDescent="0.25">
      <c r="A62" t="s">
        <v>62</v>
      </c>
      <c r="B62">
        <v>50112</v>
      </c>
    </row>
    <row r="63" spans="1:2" x14ac:dyDescent="0.25">
      <c r="A63" t="s">
        <v>63</v>
      </c>
      <c r="B63">
        <v>50120</v>
      </c>
    </row>
    <row r="64" spans="1:2" x14ac:dyDescent="0.25">
      <c r="A64" t="s">
        <v>64</v>
      </c>
      <c r="B64">
        <v>43653</v>
      </c>
    </row>
    <row r="65" spans="1:2" x14ac:dyDescent="0.25">
      <c r="A65" t="s">
        <v>65</v>
      </c>
      <c r="B65">
        <v>48678</v>
      </c>
    </row>
    <row r="66" spans="1:2" x14ac:dyDescent="0.25">
      <c r="A66" t="s">
        <v>66</v>
      </c>
      <c r="B66">
        <v>46177</v>
      </c>
    </row>
    <row r="67" spans="1:2" x14ac:dyDescent="0.25">
      <c r="A67" t="s">
        <v>67</v>
      </c>
      <c r="B67">
        <v>43661</v>
      </c>
    </row>
    <row r="68" spans="1:2" x14ac:dyDescent="0.25">
      <c r="A68" t="s">
        <v>68</v>
      </c>
      <c r="B68">
        <v>43679</v>
      </c>
    </row>
    <row r="69" spans="1:2" x14ac:dyDescent="0.25">
      <c r="A69" t="s">
        <v>69</v>
      </c>
      <c r="B69">
        <v>46508</v>
      </c>
    </row>
    <row r="70" spans="1:2" x14ac:dyDescent="0.25">
      <c r="A70" t="s">
        <v>70</v>
      </c>
      <c r="B70">
        <v>45856</v>
      </c>
    </row>
    <row r="71" spans="1:2" x14ac:dyDescent="0.25">
      <c r="A71" t="s">
        <v>71</v>
      </c>
      <c r="B71">
        <v>47787</v>
      </c>
    </row>
    <row r="72" spans="1:2" x14ac:dyDescent="0.25">
      <c r="A72" t="s">
        <v>72</v>
      </c>
      <c r="B72">
        <v>48470</v>
      </c>
    </row>
    <row r="73" spans="1:2" x14ac:dyDescent="0.25">
      <c r="A73" t="s">
        <v>73</v>
      </c>
      <c r="B73">
        <v>46755</v>
      </c>
    </row>
    <row r="74" spans="1:2" x14ac:dyDescent="0.25">
      <c r="A74" t="s">
        <v>74</v>
      </c>
      <c r="B74">
        <v>43687</v>
      </c>
    </row>
    <row r="75" spans="1:2" x14ac:dyDescent="0.25">
      <c r="A75" t="s">
        <v>75</v>
      </c>
      <c r="B75">
        <v>45252</v>
      </c>
    </row>
    <row r="76" spans="1:2" x14ac:dyDescent="0.25">
      <c r="A76" t="s">
        <v>76</v>
      </c>
      <c r="B76">
        <v>43695</v>
      </c>
    </row>
    <row r="77" spans="1:2" x14ac:dyDescent="0.25">
      <c r="A77" t="s">
        <v>77</v>
      </c>
      <c r="B77">
        <v>43703</v>
      </c>
    </row>
    <row r="78" spans="1:2" x14ac:dyDescent="0.25">
      <c r="A78" t="s">
        <v>78</v>
      </c>
      <c r="B78">
        <v>46946</v>
      </c>
    </row>
    <row r="79" spans="1:2" x14ac:dyDescent="0.25">
      <c r="A79" t="s">
        <v>79</v>
      </c>
      <c r="B79">
        <v>48314</v>
      </c>
    </row>
    <row r="80" spans="1:2" x14ac:dyDescent="0.25">
      <c r="A80" t="s">
        <v>80</v>
      </c>
      <c r="B80">
        <v>43711</v>
      </c>
    </row>
    <row r="81" spans="1:2" x14ac:dyDescent="0.25">
      <c r="A81" t="s">
        <v>81</v>
      </c>
      <c r="B81">
        <v>49833</v>
      </c>
    </row>
    <row r="82" spans="1:2" x14ac:dyDescent="0.25">
      <c r="A82" t="s">
        <v>82</v>
      </c>
      <c r="B82">
        <v>47175</v>
      </c>
    </row>
    <row r="83" spans="1:2" x14ac:dyDescent="0.25">
      <c r="A83" t="s">
        <v>83</v>
      </c>
      <c r="B83">
        <v>48793</v>
      </c>
    </row>
    <row r="84" spans="1:2" x14ac:dyDescent="0.25">
      <c r="A84" t="s">
        <v>84</v>
      </c>
      <c r="B84">
        <v>45260</v>
      </c>
    </row>
    <row r="85" spans="1:2" x14ac:dyDescent="0.25">
      <c r="A85" t="s">
        <v>85</v>
      </c>
      <c r="B85">
        <v>50419</v>
      </c>
    </row>
    <row r="86" spans="1:2" x14ac:dyDescent="0.25">
      <c r="A86" t="s">
        <v>86</v>
      </c>
      <c r="B86">
        <v>45278</v>
      </c>
    </row>
    <row r="87" spans="1:2" x14ac:dyDescent="0.25">
      <c r="A87" t="s">
        <v>87</v>
      </c>
      <c r="B87">
        <v>47258</v>
      </c>
    </row>
    <row r="88" spans="1:2" x14ac:dyDescent="0.25">
      <c r="A88" t="s">
        <v>88</v>
      </c>
      <c r="B88">
        <v>43729</v>
      </c>
    </row>
    <row r="89" spans="1:2" x14ac:dyDescent="0.25">
      <c r="A89" t="s">
        <v>89</v>
      </c>
      <c r="B89">
        <v>47829</v>
      </c>
    </row>
    <row r="90" spans="1:2" x14ac:dyDescent="0.25">
      <c r="A90" t="s">
        <v>90</v>
      </c>
      <c r="B90">
        <v>43737</v>
      </c>
    </row>
    <row r="91" spans="1:2" x14ac:dyDescent="0.25">
      <c r="A91" t="s">
        <v>91</v>
      </c>
      <c r="B91">
        <v>46714</v>
      </c>
    </row>
    <row r="92" spans="1:2" x14ac:dyDescent="0.25">
      <c r="A92" t="s">
        <v>92</v>
      </c>
      <c r="B92">
        <v>45286</v>
      </c>
    </row>
    <row r="93" spans="1:2" x14ac:dyDescent="0.25">
      <c r="A93" t="s">
        <v>93</v>
      </c>
      <c r="B93">
        <v>50138</v>
      </c>
    </row>
    <row r="94" spans="1:2" x14ac:dyDescent="0.25">
      <c r="A94" t="s">
        <v>94</v>
      </c>
      <c r="B94">
        <v>47183</v>
      </c>
    </row>
    <row r="95" spans="1:2" x14ac:dyDescent="0.25">
      <c r="A95" t="s">
        <v>95</v>
      </c>
      <c r="B95">
        <v>45294</v>
      </c>
    </row>
    <row r="96" spans="1:2" x14ac:dyDescent="0.25">
      <c r="A96" t="s">
        <v>96</v>
      </c>
      <c r="B96">
        <v>43745</v>
      </c>
    </row>
    <row r="97" spans="1:2" x14ac:dyDescent="0.25">
      <c r="A97" t="s">
        <v>97</v>
      </c>
      <c r="B97">
        <v>50534</v>
      </c>
    </row>
    <row r="98" spans="1:2" x14ac:dyDescent="0.25">
      <c r="A98" t="s">
        <v>98</v>
      </c>
      <c r="B98">
        <v>43752</v>
      </c>
    </row>
    <row r="99" spans="1:2" x14ac:dyDescent="0.25">
      <c r="A99" t="s">
        <v>99</v>
      </c>
      <c r="B99">
        <v>43760</v>
      </c>
    </row>
    <row r="100" spans="1:2" x14ac:dyDescent="0.25">
      <c r="A100" t="s">
        <v>100</v>
      </c>
      <c r="B100">
        <v>46284</v>
      </c>
    </row>
    <row r="101" spans="1:2" x14ac:dyDescent="0.25">
      <c r="A101" t="s">
        <v>101</v>
      </c>
      <c r="B101">
        <v>49601</v>
      </c>
    </row>
    <row r="102" spans="1:2" x14ac:dyDescent="0.25">
      <c r="A102" t="s">
        <v>102</v>
      </c>
      <c r="B102">
        <v>43778</v>
      </c>
    </row>
    <row r="103" spans="1:2" x14ac:dyDescent="0.25">
      <c r="A103" t="s">
        <v>103</v>
      </c>
      <c r="B103">
        <v>49411</v>
      </c>
    </row>
    <row r="104" spans="1:2" x14ac:dyDescent="0.25">
      <c r="A104" t="s">
        <v>104</v>
      </c>
      <c r="B104">
        <v>48132</v>
      </c>
    </row>
    <row r="105" spans="1:2" x14ac:dyDescent="0.25">
      <c r="A105" t="s">
        <v>105</v>
      </c>
      <c r="B105">
        <v>46326</v>
      </c>
    </row>
    <row r="106" spans="1:2" x14ac:dyDescent="0.25">
      <c r="A106" t="s">
        <v>106</v>
      </c>
      <c r="B106">
        <v>43794</v>
      </c>
    </row>
    <row r="107" spans="1:2" x14ac:dyDescent="0.25">
      <c r="A107" t="s">
        <v>107</v>
      </c>
      <c r="B107">
        <v>43786</v>
      </c>
    </row>
    <row r="108" spans="1:2" x14ac:dyDescent="0.25">
      <c r="A108" t="s">
        <v>108</v>
      </c>
      <c r="B108">
        <v>46391</v>
      </c>
    </row>
    <row r="109" spans="1:2" x14ac:dyDescent="0.25">
      <c r="A109" t="s">
        <v>109</v>
      </c>
      <c r="B109">
        <v>48488</v>
      </c>
    </row>
    <row r="110" spans="1:2" x14ac:dyDescent="0.25">
      <c r="A110" t="s">
        <v>110</v>
      </c>
      <c r="B110">
        <v>45302</v>
      </c>
    </row>
    <row r="111" spans="1:2" x14ac:dyDescent="0.25">
      <c r="A111" t="s">
        <v>111</v>
      </c>
      <c r="B111">
        <v>45310</v>
      </c>
    </row>
    <row r="112" spans="1:2" x14ac:dyDescent="0.25">
      <c r="A112" t="s">
        <v>112</v>
      </c>
      <c r="B112">
        <v>46516</v>
      </c>
    </row>
    <row r="113" spans="1:2" x14ac:dyDescent="0.25">
      <c r="A113" t="s">
        <v>113</v>
      </c>
      <c r="B113">
        <v>48140</v>
      </c>
    </row>
    <row r="114" spans="1:2" x14ac:dyDescent="0.25">
      <c r="A114" t="s">
        <v>114</v>
      </c>
      <c r="B114">
        <v>45328</v>
      </c>
    </row>
    <row r="115" spans="1:2" x14ac:dyDescent="0.25">
      <c r="A115" t="s">
        <v>115</v>
      </c>
      <c r="B115">
        <v>43802</v>
      </c>
    </row>
    <row r="116" spans="1:2" x14ac:dyDescent="0.25">
      <c r="A116" t="s">
        <v>116</v>
      </c>
      <c r="B116">
        <v>49312</v>
      </c>
    </row>
    <row r="117" spans="1:2" x14ac:dyDescent="0.25">
      <c r="A117" t="s">
        <v>117</v>
      </c>
      <c r="B117">
        <v>43810</v>
      </c>
    </row>
    <row r="118" spans="1:2" x14ac:dyDescent="0.25">
      <c r="A118" t="s">
        <v>118</v>
      </c>
      <c r="B118">
        <v>47548</v>
      </c>
    </row>
    <row r="119" spans="1:2" x14ac:dyDescent="0.25">
      <c r="A119" t="s">
        <v>119</v>
      </c>
      <c r="B119">
        <v>49320</v>
      </c>
    </row>
    <row r="120" spans="1:2" x14ac:dyDescent="0.25">
      <c r="A120" t="s">
        <v>120</v>
      </c>
      <c r="B120">
        <v>49981</v>
      </c>
    </row>
    <row r="121" spans="1:2" x14ac:dyDescent="0.25">
      <c r="A121" t="s">
        <v>121</v>
      </c>
      <c r="B121">
        <v>47431</v>
      </c>
    </row>
    <row r="122" spans="1:2" x14ac:dyDescent="0.25">
      <c r="A122" t="s">
        <v>122</v>
      </c>
      <c r="B122">
        <v>43828</v>
      </c>
    </row>
    <row r="123" spans="1:2" x14ac:dyDescent="0.25">
      <c r="A123" t="s">
        <v>123</v>
      </c>
      <c r="B123">
        <v>49999</v>
      </c>
    </row>
    <row r="124" spans="1:2" x14ac:dyDescent="0.25">
      <c r="A124" t="s">
        <v>124</v>
      </c>
      <c r="B124">
        <v>45336</v>
      </c>
    </row>
    <row r="125" spans="1:2" x14ac:dyDescent="0.25">
      <c r="A125" t="s">
        <v>125</v>
      </c>
      <c r="B125">
        <v>45344</v>
      </c>
    </row>
    <row r="126" spans="1:2" x14ac:dyDescent="0.25">
      <c r="A126" t="s">
        <v>126</v>
      </c>
      <c r="B126">
        <v>46433</v>
      </c>
    </row>
    <row r="127" spans="1:2" x14ac:dyDescent="0.25">
      <c r="A127" t="s">
        <v>127</v>
      </c>
      <c r="B127">
        <v>49429</v>
      </c>
    </row>
    <row r="128" spans="1:2" x14ac:dyDescent="0.25">
      <c r="A128" t="s">
        <v>128</v>
      </c>
      <c r="B128">
        <v>50351</v>
      </c>
    </row>
    <row r="129" spans="1:2" x14ac:dyDescent="0.25">
      <c r="A129" t="s">
        <v>129</v>
      </c>
      <c r="B129">
        <v>49189</v>
      </c>
    </row>
    <row r="130" spans="1:2" x14ac:dyDescent="0.25">
      <c r="A130" t="s">
        <v>130</v>
      </c>
      <c r="B130">
        <v>45351</v>
      </c>
    </row>
    <row r="131" spans="1:2" x14ac:dyDescent="0.25">
      <c r="A131" t="s">
        <v>131</v>
      </c>
      <c r="B131">
        <v>43836</v>
      </c>
    </row>
    <row r="132" spans="1:2" x14ac:dyDescent="0.25">
      <c r="A132" t="s">
        <v>132</v>
      </c>
      <c r="B132">
        <v>46557</v>
      </c>
    </row>
    <row r="133" spans="1:2" x14ac:dyDescent="0.25">
      <c r="A133" t="s">
        <v>133</v>
      </c>
      <c r="B133">
        <v>50542</v>
      </c>
    </row>
    <row r="134" spans="1:2" x14ac:dyDescent="0.25">
      <c r="A134" t="s">
        <v>134</v>
      </c>
      <c r="B134">
        <v>48934</v>
      </c>
    </row>
    <row r="135" spans="1:2" x14ac:dyDescent="0.25">
      <c r="A135" t="s">
        <v>135</v>
      </c>
      <c r="B135">
        <v>47837</v>
      </c>
    </row>
    <row r="136" spans="1:2" x14ac:dyDescent="0.25">
      <c r="A136" t="s">
        <v>136</v>
      </c>
      <c r="B136">
        <v>47928</v>
      </c>
    </row>
    <row r="137" spans="1:2" x14ac:dyDescent="0.25">
      <c r="A137" t="s">
        <v>137</v>
      </c>
      <c r="B137">
        <v>43844</v>
      </c>
    </row>
    <row r="138" spans="1:2" x14ac:dyDescent="0.25">
      <c r="A138" t="s">
        <v>138</v>
      </c>
      <c r="B138">
        <v>43851</v>
      </c>
    </row>
    <row r="139" spans="1:2" x14ac:dyDescent="0.25">
      <c r="A139" t="s">
        <v>139</v>
      </c>
      <c r="B139">
        <v>43869</v>
      </c>
    </row>
    <row r="140" spans="1:2" x14ac:dyDescent="0.25">
      <c r="A140" t="s">
        <v>140</v>
      </c>
      <c r="B140">
        <v>43877</v>
      </c>
    </row>
    <row r="141" spans="1:2" x14ac:dyDescent="0.25">
      <c r="A141" t="s">
        <v>141</v>
      </c>
      <c r="B141">
        <v>43885</v>
      </c>
    </row>
    <row r="142" spans="1:2" x14ac:dyDescent="0.25">
      <c r="A142" t="s">
        <v>142</v>
      </c>
      <c r="B142">
        <v>43893</v>
      </c>
    </row>
    <row r="143" spans="1:2" x14ac:dyDescent="0.25">
      <c r="A143" t="s">
        <v>143</v>
      </c>
      <c r="B143">
        <v>47027</v>
      </c>
    </row>
    <row r="144" spans="1:2" x14ac:dyDescent="0.25">
      <c r="A144" t="s">
        <v>144</v>
      </c>
      <c r="B144">
        <v>43901</v>
      </c>
    </row>
    <row r="145" spans="1:2" x14ac:dyDescent="0.25">
      <c r="A145" t="s">
        <v>145</v>
      </c>
      <c r="B145">
        <v>46409</v>
      </c>
    </row>
    <row r="146" spans="1:2" x14ac:dyDescent="0.25">
      <c r="A146" t="s">
        <v>146</v>
      </c>
      <c r="B146">
        <v>69682</v>
      </c>
    </row>
    <row r="147" spans="1:2" x14ac:dyDescent="0.25">
      <c r="A147" t="s">
        <v>147</v>
      </c>
      <c r="B147">
        <v>47688</v>
      </c>
    </row>
    <row r="148" spans="1:2" x14ac:dyDescent="0.25">
      <c r="A148" t="s">
        <v>148</v>
      </c>
      <c r="B148">
        <v>47845</v>
      </c>
    </row>
    <row r="149" spans="1:2" x14ac:dyDescent="0.25">
      <c r="A149" t="s">
        <v>149</v>
      </c>
      <c r="B149">
        <v>43919</v>
      </c>
    </row>
    <row r="150" spans="1:2" x14ac:dyDescent="0.25">
      <c r="A150" t="s">
        <v>150</v>
      </c>
      <c r="B150">
        <v>48835</v>
      </c>
    </row>
    <row r="151" spans="1:2" x14ac:dyDescent="0.25">
      <c r="A151" t="s">
        <v>151</v>
      </c>
      <c r="B151">
        <v>43927</v>
      </c>
    </row>
    <row r="152" spans="1:2" x14ac:dyDescent="0.25">
      <c r="A152" t="s">
        <v>152</v>
      </c>
      <c r="B152">
        <v>46037</v>
      </c>
    </row>
    <row r="153" spans="1:2" x14ac:dyDescent="0.25">
      <c r="A153" t="s">
        <v>153</v>
      </c>
      <c r="B153">
        <v>48512</v>
      </c>
    </row>
    <row r="154" spans="1:2" x14ac:dyDescent="0.25">
      <c r="A154" t="s">
        <v>154</v>
      </c>
      <c r="B154">
        <v>49122</v>
      </c>
    </row>
    <row r="155" spans="1:2" x14ac:dyDescent="0.25">
      <c r="A155" t="s">
        <v>155</v>
      </c>
      <c r="B155">
        <v>50674</v>
      </c>
    </row>
    <row r="156" spans="1:2" x14ac:dyDescent="0.25">
      <c r="A156" t="s">
        <v>156</v>
      </c>
      <c r="B156">
        <v>43935</v>
      </c>
    </row>
    <row r="157" spans="1:2" x14ac:dyDescent="0.25">
      <c r="A157" t="s">
        <v>157</v>
      </c>
      <c r="B157">
        <v>50617</v>
      </c>
    </row>
    <row r="158" spans="1:2" x14ac:dyDescent="0.25">
      <c r="A158" t="s">
        <v>158</v>
      </c>
      <c r="B158">
        <v>46094</v>
      </c>
    </row>
    <row r="159" spans="1:2" x14ac:dyDescent="0.25">
      <c r="A159" t="s">
        <v>159</v>
      </c>
      <c r="B159">
        <v>46789</v>
      </c>
    </row>
    <row r="160" spans="1:2" x14ac:dyDescent="0.25">
      <c r="A160" t="s">
        <v>160</v>
      </c>
      <c r="B160">
        <v>47795</v>
      </c>
    </row>
    <row r="161" spans="1:2" x14ac:dyDescent="0.25">
      <c r="A161" t="s">
        <v>161</v>
      </c>
      <c r="B161">
        <v>50625</v>
      </c>
    </row>
    <row r="162" spans="1:2" x14ac:dyDescent="0.25">
      <c r="A162" t="s">
        <v>162</v>
      </c>
      <c r="B162">
        <v>48413</v>
      </c>
    </row>
    <row r="163" spans="1:2" x14ac:dyDescent="0.25">
      <c r="A163" t="s">
        <v>163</v>
      </c>
      <c r="B163">
        <v>45773</v>
      </c>
    </row>
    <row r="164" spans="1:2" x14ac:dyDescent="0.25">
      <c r="A164" t="s">
        <v>164</v>
      </c>
      <c r="B164">
        <v>50682</v>
      </c>
    </row>
    <row r="165" spans="1:2" x14ac:dyDescent="0.25">
      <c r="A165" t="s">
        <v>165</v>
      </c>
      <c r="B165">
        <v>43943</v>
      </c>
    </row>
    <row r="166" spans="1:2" x14ac:dyDescent="0.25">
      <c r="A166" t="s">
        <v>166</v>
      </c>
      <c r="B166">
        <v>43950</v>
      </c>
    </row>
    <row r="167" spans="1:2" x14ac:dyDescent="0.25">
      <c r="A167" t="s">
        <v>167</v>
      </c>
      <c r="B167">
        <v>47050</v>
      </c>
    </row>
    <row r="168" spans="1:2" x14ac:dyDescent="0.25">
      <c r="A168" t="s">
        <v>168</v>
      </c>
      <c r="B168">
        <v>50328</v>
      </c>
    </row>
    <row r="169" spans="1:2" x14ac:dyDescent="0.25">
      <c r="A169" t="s">
        <v>169</v>
      </c>
      <c r="B169">
        <v>43968</v>
      </c>
    </row>
    <row r="170" spans="1:2" x14ac:dyDescent="0.25">
      <c r="A170" t="s">
        <v>170</v>
      </c>
      <c r="B170">
        <v>46102</v>
      </c>
    </row>
    <row r="171" spans="1:2" x14ac:dyDescent="0.25">
      <c r="A171" t="s">
        <v>171</v>
      </c>
      <c r="B171">
        <v>47621</v>
      </c>
    </row>
    <row r="172" spans="1:2" x14ac:dyDescent="0.25">
      <c r="A172" t="s">
        <v>172</v>
      </c>
      <c r="B172">
        <v>46870</v>
      </c>
    </row>
    <row r="173" spans="1:2" x14ac:dyDescent="0.25">
      <c r="A173" t="s">
        <v>173</v>
      </c>
      <c r="B173">
        <v>47936</v>
      </c>
    </row>
    <row r="174" spans="1:2" x14ac:dyDescent="0.25">
      <c r="A174" t="s">
        <v>174</v>
      </c>
      <c r="B174">
        <v>49775</v>
      </c>
    </row>
    <row r="175" spans="1:2" x14ac:dyDescent="0.25">
      <c r="A175" t="s">
        <v>175</v>
      </c>
      <c r="B175">
        <v>49841</v>
      </c>
    </row>
    <row r="176" spans="1:2" x14ac:dyDescent="0.25">
      <c r="A176" t="s">
        <v>176</v>
      </c>
      <c r="B176">
        <v>45369</v>
      </c>
    </row>
    <row r="177" spans="1:2" x14ac:dyDescent="0.25">
      <c r="A177" t="s">
        <v>177</v>
      </c>
      <c r="B177">
        <v>43976</v>
      </c>
    </row>
    <row r="178" spans="1:2" x14ac:dyDescent="0.25">
      <c r="A178" t="s">
        <v>178</v>
      </c>
      <c r="B178">
        <v>47068</v>
      </c>
    </row>
    <row r="179" spans="1:2" x14ac:dyDescent="0.25">
      <c r="A179" t="s">
        <v>179</v>
      </c>
      <c r="B179">
        <v>46045</v>
      </c>
    </row>
    <row r="180" spans="1:2" x14ac:dyDescent="0.25">
      <c r="A180" t="s">
        <v>180</v>
      </c>
      <c r="B180">
        <v>45914</v>
      </c>
    </row>
    <row r="181" spans="1:2" x14ac:dyDescent="0.25">
      <c r="A181" t="s">
        <v>181</v>
      </c>
      <c r="B181">
        <v>46334</v>
      </c>
    </row>
    <row r="182" spans="1:2" x14ac:dyDescent="0.25">
      <c r="A182" t="s">
        <v>182</v>
      </c>
      <c r="B182">
        <v>49197</v>
      </c>
    </row>
    <row r="183" spans="1:2" x14ac:dyDescent="0.25">
      <c r="A183" t="s">
        <v>183</v>
      </c>
      <c r="B183">
        <v>43984</v>
      </c>
    </row>
    <row r="184" spans="1:2" x14ac:dyDescent="0.25">
      <c r="A184" t="s">
        <v>184</v>
      </c>
      <c r="B184">
        <v>47332</v>
      </c>
    </row>
    <row r="185" spans="1:2" x14ac:dyDescent="0.25">
      <c r="A185" t="s">
        <v>185</v>
      </c>
      <c r="B185">
        <v>48157</v>
      </c>
    </row>
    <row r="186" spans="1:2" x14ac:dyDescent="0.25">
      <c r="A186" t="s">
        <v>186</v>
      </c>
      <c r="B186">
        <v>47340</v>
      </c>
    </row>
    <row r="187" spans="1:2" x14ac:dyDescent="0.25">
      <c r="A187" t="s">
        <v>187</v>
      </c>
      <c r="B187">
        <v>50484</v>
      </c>
    </row>
    <row r="188" spans="1:2" x14ac:dyDescent="0.25">
      <c r="A188" t="s">
        <v>188</v>
      </c>
      <c r="B188">
        <v>49783</v>
      </c>
    </row>
    <row r="189" spans="1:2" x14ac:dyDescent="0.25">
      <c r="A189" t="s">
        <v>189</v>
      </c>
      <c r="B189">
        <v>48595</v>
      </c>
    </row>
    <row r="190" spans="1:2" x14ac:dyDescent="0.25">
      <c r="A190" t="s">
        <v>190</v>
      </c>
      <c r="B190">
        <v>43992</v>
      </c>
    </row>
    <row r="191" spans="1:2" x14ac:dyDescent="0.25">
      <c r="A191" t="s">
        <v>191</v>
      </c>
      <c r="B191">
        <v>44008</v>
      </c>
    </row>
    <row r="192" spans="1:2" x14ac:dyDescent="0.25">
      <c r="A192" t="s">
        <v>192</v>
      </c>
      <c r="B192">
        <v>48843</v>
      </c>
    </row>
    <row r="193" spans="1:2" x14ac:dyDescent="0.25">
      <c r="A193" t="s">
        <v>193</v>
      </c>
      <c r="B193">
        <v>46649</v>
      </c>
    </row>
    <row r="194" spans="1:2" x14ac:dyDescent="0.25">
      <c r="A194" t="s">
        <v>194</v>
      </c>
      <c r="B194">
        <v>47852</v>
      </c>
    </row>
    <row r="195" spans="1:2" x14ac:dyDescent="0.25">
      <c r="A195" t="s">
        <v>195</v>
      </c>
      <c r="B195">
        <v>44016</v>
      </c>
    </row>
    <row r="196" spans="1:2" x14ac:dyDescent="0.25">
      <c r="A196" t="s">
        <v>196</v>
      </c>
      <c r="B196">
        <v>50492</v>
      </c>
    </row>
    <row r="197" spans="1:2" x14ac:dyDescent="0.25">
      <c r="A197" t="s">
        <v>197</v>
      </c>
      <c r="B197">
        <v>46961</v>
      </c>
    </row>
    <row r="198" spans="1:2" x14ac:dyDescent="0.25">
      <c r="A198" t="s">
        <v>198</v>
      </c>
      <c r="B198">
        <v>44024</v>
      </c>
    </row>
    <row r="199" spans="1:2" x14ac:dyDescent="0.25">
      <c r="A199" t="s">
        <v>199</v>
      </c>
      <c r="B199">
        <v>65680</v>
      </c>
    </row>
    <row r="200" spans="1:2" x14ac:dyDescent="0.25">
      <c r="A200" t="s">
        <v>200</v>
      </c>
      <c r="B200">
        <v>44032</v>
      </c>
    </row>
    <row r="201" spans="1:2" x14ac:dyDescent="0.25">
      <c r="A201" t="s">
        <v>201</v>
      </c>
      <c r="B201">
        <v>50278</v>
      </c>
    </row>
    <row r="202" spans="1:2" x14ac:dyDescent="0.25">
      <c r="A202" t="s">
        <v>202</v>
      </c>
      <c r="B202">
        <v>44040</v>
      </c>
    </row>
    <row r="203" spans="1:2" x14ac:dyDescent="0.25">
      <c r="A203" t="s">
        <v>203</v>
      </c>
      <c r="B203">
        <v>44057</v>
      </c>
    </row>
    <row r="204" spans="1:2" x14ac:dyDescent="0.25">
      <c r="A204" t="s">
        <v>204</v>
      </c>
      <c r="B204">
        <v>48942</v>
      </c>
    </row>
    <row r="205" spans="1:2" x14ac:dyDescent="0.25">
      <c r="A205" t="s">
        <v>205</v>
      </c>
      <c r="B205">
        <v>45377</v>
      </c>
    </row>
    <row r="206" spans="1:2" x14ac:dyDescent="0.25">
      <c r="A206" t="s">
        <v>206</v>
      </c>
      <c r="B206">
        <v>45385</v>
      </c>
    </row>
    <row r="207" spans="1:2" x14ac:dyDescent="0.25">
      <c r="A207" t="s">
        <v>207</v>
      </c>
      <c r="B207">
        <v>44065</v>
      </c>
    </row>
    <row r="208" spans="1:2" x14ac:dyDescent="0.25">
      <c r="A208" t="s">
        <v>208</v>
      </c>
      <c r="B208">
        <v>46342</v>
      </c>
    </row>
    <row r="209" spans="1:2" x14ac:dyDescent="0.25">
      <c r="A209" t="s">
        <v>209</v>
      </c>
      <c r="B209">
        <v>46193</v>
      </c>
    </row>
    <row r="210" spans="1:2" x14ac:dyDescent="0.25">
      <c r="A210" t="s">
        <v>210</v>
      </c>
      <c r="B210">
        <v>45864</v>
      </c>
    </row>
    <row r="211" spans="1:2" x14ac:dyDescent="0.25">
      <c r="A211" t="s">
        <v>211</v>
      </c>
      <c r="B211">
        <v>44073</v>
      </c>
    </row>
    <row r="212" spans="1:2" x14ac:dyDescent="0.25">
      <c r="A212" t="s">
        <v>212</v>
      </c>
      <c r="B212">
        <v>45393</v>
      </c>
    </row>
    <row r="213" spans="1:2" x14ac:dyDescent="0.25">
      <c r="A213" t="s">
        <v>213</v>
      </c>
      <c r="B213">
        <v>49619</v>
      </c>
    </row>
    <row r="214" spans="1:2" x14ac:dyDescent="0.25">
      <c r="A214" t="s">
        <v>214</v>
      </c>
      <c r="B214">
        <v>50013</v>
      </c>
    </row>
    <row r="215" spans="1:2" x14ac:dyDescent="0.25">
      <c r="A215" t="s">
        <v>215</v>
      </c>
      <c r="B215">
        <v>50559</v>
      </c>
    </row>
    <row r="216" spans="1:2" x14ac:dyDescent="0.25">
      <c r="A216" t="s">
        <v>216</v>
      </c>
      <c r="B216">
        <v>47266</v>
      </c>
    </row>
    <row r="217" spans="1:2" x14ac:dyDescent="0.25">
      <c r="A217" t="s">
        <v>217</v>
      </c>
      <c r="B217">
        <v>45401</v>
      </c>
    </row>
    <row r="218" spans="1:2" x14ac:dyDescent="0.25">
      <c r="A218" t="s">
        <v>218</v>
      </c>
      <c r="B218">
        <v>46235</v>
      </c>
    </row>
    <row r="219" spans="1:2" x14ac:dyDescent="0.25">
      <c r="A219" t="s">
        <v>219</v>
      </c>
      <c r="B219">
        <v>44099</v>
      </c>
    </row>
    <row r="220" spans="1:2" x14ac:dyDescent="0.25">
      <c r="A220" t="s">
        <v>220</v>
      </c>
      <c r="B220">
        <v>46979</v>
      </c>
    </row>
    <row r="221" spans="1:2" x14ac:dyDescent="0.25">
      <c r="A221" t="s">
        <v>221</v>
      </c>
      <c r="B221">
        <v>44107</v>
      </c>
    </row>
    <row r="222" spans="1:2" x14ac:dyDescent="0.25">
      <c r="A222" t="s">
        <v>222</v>
      </c>
      <c r="B222">
        <v>46953</v>
      </c>
    </row>
    <row r="223" spans="1:2" x14ac:dyDescent="0.25">
      <c r="A223" t="s">
        <v>223</v>
      </c>
      <c r="B223">
        <v>47498</v>
      </c>
    </row>
    <row r="224" spans="1:2" x14ac:dyDescent="0.25">
      <c r="A224" t="s">
        <v>224</v>
      </c>
      <c r="B224">
        <v>49791</v>
      </c>
    </row>
    <row r="225" spans="1:2" x14ac:dyDescent="0.25">
      <c r="A225" t="s">
        <v>225</v>
      </c>
      <c r="B225">
        <v>45245</v>
      </c>
    </row>
    <row r="226" spans="1:2" x14ac:dyDescent="0.25">
      <c r="A226" t="s">
        <v>226</v>
      </c>
      <c r="B226">
        <v>44115</v>
      </c>
    </row>
    <row r="227" spans="1:2" x14ac:dyDescent="0.25">
      <c r="A227" t="s">
        <v>227</v>
      </c>
      <c r="B227">
        <v>45419</v>
      </c>
    </row>
    <row r="228" spans="1:2" x14ac:dyDescent="0.25">
      <c r="A228" t="s">
        <v>228</v>
      </c>
      <c r="B228">
        <v>48496</v>
      </c>
    </row>
    <row r="229" spans="1:2" x14ac:dyDescent="0.25">
      <c r="A229" t="s">
        <v>229</v>
      </c>
      <c r="B229">
        <v>48801</v>
      </c>
    </row>
    <row r="230" spans="1:2" x14ac:dyDescent="0.25">
      <c r="A230" t="s">
        <v>230</v>
      </c>
      <c r="B230">
        <v>47019</v>
      </c>
    </row>
    <row r="231" spans="1:2" x14ac:dyDescent="0.25">
      <c r="A231" t="s">
        <v>231</v>
      </c>
      <c r="B231">
        <v>44123</v>
      </c>
    </row>
    <row r="232" spans="1:2" x14ac:dyDescent="0.25">
      <c r="A232" t="s">
        <v>232</v>
      </c>
      <c r="B232">
        <v>45823</v>
      </c>
    </row>
    <row r="233" spans="1:2" x14ac:dyDescent="0.25">
      <c r="A233" t="s">
        <v>233</v>
      </c>
      <c r="B233">
        <v>47571</v>
      </c>
    </row>
    <row r="234" spans="1:2" x14ac:dyDescent="0.25">
      <c r="A234" t="s">
        <v>234</v>
      </c>
      <c r="B234">
        <v>49700</v>
      </c>
    </row>
    <row r="235" spans="1:2" x14ac:dyDescent="0.25">
      <c r="A235" t="s">
        <v>235</v>
      </c>
      <c r="B235">
        <v>50161</v>
      </c>
    </row>
    <row r="236" spans="1:2" x14ac:dyDescent="0.25">
      <c r="A236" t="s">
        <v>236</v>
      </c>
      <c r="B236">
        <v>45427</v>
      </c>
    </row>
    <row r="237" spans="1:2" x14ac:dyDescent="0.25">
      <c r="A237" t="s">
        <v>237</v>
      </c>
      <c r="B237">
        <v>48751</v>
      </c>
    </row>
    <row r="238" spans="1:2" x14ac:dyDescent="0.25">
      <c r="A238" t="s">
        <v>238</v>
      </c>
      <c r="B238">
        <v>50021</v>
      </c>
    </row>
    <row r="239" spans="1:2" x14ac:dyDescent="0.25">
      <c r="A239" t="s">
        <v>239</v>
      </c>
      <c r="B239">
        <v>49502</v>
      </c>
    </row>
    <row r="240" spans="1:2" x14ac:dyDescent="0.25">
      <c r="A240" t="s">
        <v>240</v>
      </c>
      <c r="B240">
        <v>44131</v>
      </c>
    </row>
    <row r="241" spans="1:2" x14ac:dyDescent="0.25">
      <c r="A241" t="s">
        <v>241</v>
      </c>
      <c r="B241">
        <v>46565</v>
      </c>
    </row>
    <row r="242" spans="1:2" x14ac:dyDescent="0.25">
      <c r="A242" t="s">
        <v>242</v>
      </c>
      <c r="B242">
        <v>47803</v>
      </c>
    </row>
    <row r="243" spans="1:2" x14ac:dyDescent="0.25">
      <c r="A243" t="s">
        <v>243</v>
      </c>
      <c r="B243">
        <v>45435</v>
      </c>
    </row>
    <row r="244" spans="1:2" x14ac:dyDescent="0.25">
      <c r="A244" t="s">
        <v>244</v>
      </c>
      <c r="B244">
        <v>48082</v>
      </c>
    </row>
    <row r="245" spans="1:2" x14ac:dyDescent="0.25">
      <c r="A245" t="s">
        <v>245</v>
      </c>
      <c r="B245">
        <v>50286</v>
      </c>
    </row>
    <row r="246" spans="1:2" x14ac:dyDescent="0.25">
      <c r="A246" t="s">
        <v>246</v>
      </c>
      <c r="B246">
        <v>44149</v>
      </c>
    </row>
    <row r="247" spans="1:2" x14ac:dyDescent="0.25">
      <c r="A247" t="s">
        <v>247</v>
      </c>
      <c r="B247">
        <v>49809</v>
      </c>
    </row>
    <row r="248" spans="1:2" x14ac:dyDescent="0.25">
      <c r="A248" t="s">
        <v>248</v>
      </c>
      <c r="B248">
        <v>44156</v>
      </c>
    </row>
    <row r="249" spans="1:2" x14ac:dyDescent="0.25">
      <c r="A249" t="s">
        <v>249</v>
      </c>
      <c r="B249">
        <v>49858</v>
      </c>
    </row>
    <row r="250" spans="1:2" x14ac:dyDescent="0.25">
      <c r="A250" t="s">
        <v>250</v>
      </c>
      <c r="B250">
        <v>48322</v>
      </c>
    </row>
    <row r="251" spans="1:2" x14ac:dyDescent="0.25">
      <c r="A251" t="s">
        <v>251</v>
      </c>
      <c r="B251">
        <v>49205</v>
      </c>
    </row>
    <row r="252" spans="1:2" x14ac:dyDescent="0.25">
      <c r="A252" t="s">
        <v>252</v>
      </c>
      <c r="B252">
        <v>45872</v>
      </c>
    </row>
    <row r="253" spans="1:2" x14ac:dyDescent="0.25">
      <c r="A253" t="s">
        <v>253</v>
      </c>
      <c r="B253">
        <v>48256</v>
      </c>
    </row>
    <row r="254" spans="1:2" x14ac:dyDescent="0.25">
      <c r="A254" t="s">
        <v>254</v>
      </c>
      <c r="B254">
        <v>48686</v>
      </c>
    </row>
    <row r="255" spans="1:2" x14ac:dyDescent="0.25">
      <c r="A255" t="s">
        <v>255</v>
      </c>
      <c r="B255">
        <v>49338</v>
      </c>
    </row>
    <row r="256" spans="1:2" x14ac:dyDescent="0.25">
      <c r="A256" t="s">
        <v>256</v>
      </c>
      <c r="B256">
        <v>47985</v>
      </c>
    </row>
    <row r="257" spans="1:2" x14ac:dyDescent="0.25">
      <c r="A257" t="s">
        <v>257</v>
      </c>
      <c r="B257">
        <v>48264</v>
      </c>
    </row>
    <row r="258" spans="1:2" x14ac:dyDescent="0.25">
      <c r="A258" t="s">
        <v>258</v>
      </c>
      <c r="B258">
        <v>50179</v>
      </c>
    </row>
    <row r="259" spans="1:2" x14ac:dyDescent="0.25">
      <c r="A259" t="s">
        <v>259</v>
      </c>
      <c r="B259">
        <v>49346</v>
      </c>
    </row>
    <row r="260" spans="1:2" x14ac:dyDescent="0.25">
      <c r="A260" t="s">
        <v>260</v>
      </c>
      <c r="B260">
        <v>47191</v>
      </c>
    </row>
    <row r="261" spans="1:2" x14ac:dyDescent="0.25">
      <c r="A261" t="s">
        <v>261</v>
      </c>
      <c r="B261">
        <v>44164</v>
      </c>
    </row>
    <row r="262" spans="1:2" x14ac:dyDescent="0.25">
      <c r="A262" t="s">
        <v>262</v>
      </c>
      <c r="B262">
        <v>44172</v>
      </c>
    </row>
    <row r="263" spans="1:2" x14ac:dyDescent="0.25">
      <c r="A263" t="s">
        <v>263</v>
      </c>
      <c r="B263">
        <v>44180</v>
      </c>
    </row>
    <row r="264" spans="1:2" x14ac:dyDescent="0.25">
      <c r="A264" t="s">
        <v>264</v>
      </c>
      <c r="B264">
        <v>48165</v>
      </c>
    </row>
    <row r="265" spans="1:2" x14ac:dyDescent="0.25">
      <c r="A265" t="s">
        <v>265</v>
      </c>
      <c r="B265">
        <v>50435</v>
      </c>
    </row>
    <row r="266" spans="1:2" x14ac:dyDescent="0.25">
      <c r="A266" t="s">
        <v>266</v>
      </c>
      <c r="B266">
        <v>47878</v>
      </c>
    </row>
    <row r="267" spans="1:2" x14ac:dyDescent="0.25">
      <c r="A267" t="s">
        <v>267</v>
      </c>
      <c r="B267">
        <v>50245</v>
      </c>
    </row>
    <row r="268" spans="1:2" x14ac:dyDescent="0.25">
      <c r="A268" t="s">
        <v>268</v>
      </c>
      <c r="B268">
        <v>49866</v>
      </c>
    </row>
    <row r="269" spans="1:2" x14ac:dyDescent="0.25">
      <c r="A269" t="s">
        <v>269</v>
      </c>
      <c r="B269">
        <v>50690</v>
      </c>
    </row>
    <row r="270" spans="1:2" x14ac:dyDescent="0.25">
      <c r="A270" t="s">
        <v>270</v>
      </c>
      <c r="B270">
        <v>50187</v>
      </c>
    </row>
    <row r="271" spans="1:2" x14ac:dyDescent="0.25">
      <c r="A271" t="s">
        <v>271</v>
      </c>
      <c r="B271">
        <v>44198</v>
      </c>
    </row>
    <row r="272" spans="1:2" x14ac:dyDescent="0.25">
      <c r="A272" t="s">
        <v>272</v>
      </c>
      <c r="B272">
        <v>47993</v>
      </c>
    </row>
    <row r="273" spans="1:2" x14ac:dyDescent="0.25">
      <c r="A273" t="s">
        <v>273</v>
      </c>
      <c r="B273">
        <v>46110</v>
      </c>
    </row>
    <row r="274" spans="1:2" x14ac:dyDescent="0.25">
      <c r="A274" t="s">
        <v>274</v>
      </c>
      <c r="B274">
        <v>49569</v>
      </c>
    </row>
    <row r="275" spans="1:2" x14ac:dyDescent="0.25">
      <c r="A275" t="s">
        <v>275</v>
      </c>
      <c r="B275">
        <v>44206</v>
      </c>
    </row>
    <row r="276" spans="1:2" x14ac:dyDescent="0.25">
      <c r="A276" t="s">
        <v>276</v>
      </c>
      <c r="B276">
        <v>44214</v>
      </c>
    </row>
    <row r="277" spans="1:2" x14ac:dyDescent="0.25">
      <c r="A277" t="s">
        <v>277</v>
      </c>
      <c r="B277">
        <v>45443</v>
      </c>
    </row>
    <row r="278" spans="1:2" x14ac:dyDescent="0.25">
      <c r="A278" t="s">
        <v>278</v>
      </c>
      <c r="B278">
        <v>49353</v>
      </c>
    </row>
    <row r="279" spans="1:2" x14ac:dyDescent="0.25">
      <c r="A279" t="s">
        <v>279</v>
      </c>
      <c r="B279">
        <v>49437</v>
      </c>
    </row>
    <row r="280" spans="1:2" x14ac:dyDescent="0.25">
      <c r="A280" t="s">
        <v>280</v>
      </c>
      <c r="B280">
        <v>47449</v>
      </c>
    </row>
    <row r="281" spans="1:2" x14ac:dyDescent="0.25">
      <c r="A281" t="s">
        <v>281</v>
      </c>
      <c r="B281">
        <v>47589</v>
      </c>
    </row>
    <row r="282" spans="1:2" x14ac:dyDescent="0.25">
      <c r="A282" t="s">
        <v>282</v>
      </c>
      <c r="B282">
        <v>50195</v>
      </c>
    </row>
    <row r="283" spans="1:2" x14ac:dyDescent="0.25">
      <c r="A283" t="s">
        <v>283</v>
      </c>
      <c r="B283">
        <v>46888</v>
      </c>
    </row>
    <row r="284" spans="1:2" x14ac:dyDescent="0.25">
      <c r="A284" t="s">
        <v>284</v>
      </c>
      <c r="B284">
        <v>48009</v>
      </c>
    </row>
    <row r="285" spans="1:2" x14ac:dyDescent="0.25">
      <c r="A285" t="s">
        <v>285</v>
      </c>
      <c r="B285">
        <v>48017</v>
      </c>
    </row>
    <row r="286" spans="1:2" x14ac:dyDescent="0.25">
      <c r="A286" t="s">
        <v>286</v>
      </c>
      <c r="B286">
        <v>44222</v>
      </c>
    </row>
    <row r="287" spans="1:2" x14ac:dyDescent="0.25">
      <c r="A287" t="s">
        <v>287</v>
      </c>
      <c r="B287">
        <v>50369</v>
      </c>
    </row>
    <row r="288" spans="1:2" x14ac:dyDescent="0.25">
      <c r="A288" t="s">
        <v>288</v>
      </c>
      <c r="B288">
        <v>45450</v>
      </c>
    </row>
    <row r="289" spans="1:2" x14ac:dyDescent="0.25">
      <c r="A289" t="s">
        <v>289</v>
      </c>
      <c r="B289">
        <v>50443</v>
      </c>
    </row>
    <row r="290" spans="1:2" x14ac:dyDescent="0.25">
      <c r="A290" t="s">
        <v>290</v>
      </c>
      <c r="B290">
        <v>44230</v>
      </c>
    </row>
    <row r="291" spans="1:2" x14ac:dyDescent="0.25">
      <c r="A291" t="s">
        <v>291</v>
      </c>
      <c r="B291">
        <v>49080</v>
      </c>
    </row>
    <row r="292" spans="1:2" x14ac:dyDescent="0.25">
      <c r="A292" t="s">
        <v>292</v>
      </c>
      <c r="B292">
        <v>44248</v>
      </c>
    </row>
    <row r="293" spans="1:2" x14ac:dyDescent="0.25">
      <c r="A293" t="s">
        <v>293</v>
      </c>
      <c r="B293">
        <v>44255</v>
      </c>
    </row>
    <row r="294" spans="1:2" x14ac:dyDescent="0.25">
      <c r="A294" t="s">
        <v>294</v>
      </c>
      <c r="B294">
        <v>44263</v>
      </c>
    </row>
    <row r="295" spans="1:2" x14ac:dyDescent="0.25">
      <c r="A295" t="s">
        <v>295</v>
      </c>
      <c r="B295">
        <v>50203</v>
      </c>
    </row>
    <row r="296" spans="1:2" x14ac:dyDescent="0.25">
      <c r="A296" t="s">
        <v>296</v>
      </c>
      <c r="B296">
        <v>45468</v>
      </c>
    </row>
    <row r="297" spans="1:2" x14ac:dyDescent="0.25">
      <c r="A297" t="s">
        <v>297</v>
      </c>
      <c r="B297">
        <v>49874</v>
      </c>
    </row>
    <row r="298" spans="1:2" x14ac:dyDescent="0.25">
      <c r="A298" t="s">
        <v>298</v>
      </c>
      <c r="B298">
        <v>44271</v>
      </c>
    </row>
    <row r="299" spans="1:2" x14ac:dyDescent="0.25">
      <c r="A299" t="s">
        <v>299</v>
      </c>
      <c r="B299">
        <v>48330</v>
      </c>
    </row>
    <row r="300" spans="1:2" x14ac:dyDescent="0.25">
      <c r="A300" t="s">
        <v>300</v>
      </c>
      <c r="B300">
        <v>49445</v>
      </c>
    </row>
    <row r="301" spans="1:2" x14ac:dyDescent="0.25">
      <c r="A301" t="s">
        <v>301</v>
      </c>
      <c r="B301">
        <v>47639</v>
      </c>
    </row>
    <row r="302" spans="1:2" x14ac:dyDescent="0.25">
      <c r="A302" t="s">
        <v>302</v>
      </c>
      <c r="B302">
        <v>48702</v>
      </c>
    </row>
    <row r="303" spans="1:2" x14ac:dyDescent="0.25">
      <c r="A303" t="s">
        <v>303</v>
      </c>
      <c r="B303">
        <v>44289</v>
      </c>
    </row>
    <row r="304" spans="1:2" x14ac:dyDescent="0.25">
      <c r="A304" t="s">
        <v>304</v>
      </c>
      <c r="B304">
        <v>46128</v>
      </c>
    </row>
    <row r="305" spans="1:2" x14ac:dyDescent="0.25">
      <c r="A305" t="s">
        <v>305</v>
      </c>
      <c r="B305">
        <v>47886</v>
      </c>
    </row>
    <row r="306" spans="1:2" x14ac:dyDescent="0.25">
      <c r="A306" t="s">
        <v>306</v>
      </c>
      <c r="B306">
        <v>49452</v>
      </c>
    </row>
    <row r="307" spans="1:2" x14ac:dyDescent="0.25">
      <c r="A307" t="s">
        <v>307</v>
      </c>
      <c r="B307">
        <v>48272</v>
      </c>
    </row>
    <row r="308" spans="1:2" x14ac:dyDescent="0.25">
      <c r="A308" t="s">
        <v>308</v>
      </c>
      <c r="B308">
        <v>442</v>
      </c>
    </row>
    <row r="309" spans="1:2" x14ac:dyDescent="0.25">
      <c r="A309" t="s">
        <v>309</v>
      </c>
      <c r="B309">
        <v>50005</v>
      </c>
    </row>
    <row r="310" spans="1:2" x14ac:dyDescent="0.25">
      <c r="A310" t="s">
        <v>310</v>
      </c>
      <c r="B310">
        <v>44297</v>
      </c>
    </row>
    <row r="311" spans="1:2" x14ac:dyDescent="0.25">
      <c r="A311" t="s">
        <v>311</v>
      </c>
      <c r="B311">
        <v>44305</v>
      </c>
    </row>
    <row r="312" spans="1:2" x14ac:dyDescent="0.25">
      <c r="A312" t="s">
        <v>312</v>
      </c>
      <c r="B312">
        <v>45831</v>
      </c>
    </row>
    <row r="313" spans="1:2" x14ac:dyDescent="0.25">
      <c r="A313" t="s">
        <v>313</v>
      </c>
      <c r="B313">
        <v>50211</v>
      </c>
    </row>
    <row r="314" spans="1:2" x14ac:dyDescent="0.25">
      <c r="A314" t="s">
        <v>314</v>
      </c>
      <c r="B314">
        <v>46805</v>
      </c>
    </row>
    <row r="315" spans="1:2" x14ac:dyDescent="0.25">
      <c r="A315" t="s">
        <v>315</v>
      </c>
      <c r="B315">
        <v>44313</v>
      </c>
    </row>
    <row r="316" spans="1:2" x14ac:dyDescent="0.25">
      <c r="A316" t="s">
        <v>316</v>
      </c>
      <c r="B316">
        <v>44321</v>
      </c>
    </row>
    <row r="317" spans="1:2" x14ac:dyDescent="0.25">
      <c r="A317" t="s">
        <v>317</v>
      </c>
      <c r="B317">
        <v>44339</v>
      </c>
    </row>
    <row r="318" spans="1:2" x14ac:dyDescent="0.25">
      <c r="A318" t="s">
        <v>318</v>
      </c>
      <c r="B318">
        <v>48553</v>
      </c>
    </row>
    <row r="319" spans="1:2" x14ac:dyDescent="0.25">
      <c r="A319" t="s">
        <v>319</v>
      </c>
      <c r="B319">
        <v>49882</v>
      </c>
    </row>
    <row r="320" spans="1:2" x14ac:dyDescent="0.25">
      <c r="A320" t="s">
        <v>320</v>
      </c>
      <c r="B320">
        <v>44347</v>
      </c>
    </row>
    <row r="321" spans="1:2" x14ac:dyDescent="0.25">
      <c r="A321" t="s">
        <v>321</v>
      </c>
      <c r="B321">
        <v>45476</v>
      </c>
    </row>
    <row r="322" spans="1:2" x14ac:dyDescent="0.25">
      <c r="A322" t="s">
        <v>322</v>
      </c>
      <c r="B322">
        <v>50450</v>
      </c>
    </row>
    <row r="323" spans="1:2" x14ac:dyDescent="0.25">
      <c r="A323" t="s">
        <v>323</v>
      </c>
      <c r="B323">
        <v>44354</v>
      </c>
    </row>
    <row r="324" spans="1:2" x14ac:dyDescent="0.25">
      <c r="A324" t="s">
        <v>324</v>
      </c>
      <c r="B324">
        <v>50153</v>
      </c>
    </row>
    <row r="325" spans="1:2" x14ac:dyDescent="0.25">
      <c r="A325" t="s">
        <v>325</v>
      </c>
      <c r="B325">
        <v>44362</v>
      </c>
    </row>
    <row r="326" spans="1:2" x14ac:dyDescent="0.25">
      <c r="A326" t="s">
        <v>326</v>
      </c>
      <c r="B326">
        <v>44370</v>
      </c>
    </row>
    <row r="327" spans="1:2" x14ac:dyDescent="0.25">
      <c r="A327" t="s">
        <v>327</v>
      </c>
      <c r="B327">
        <v>48850</v>
      </c>
    </row>
    <row r="328" spans="1:2" x14ac:dyDescent="0.25">
      <c r="A328" t="s">
        <v>328</v>
      </c>
      <c r="B328">
        <v>47456</v>
      </c>
    </row>
    <row r="329" spans="1:2" x14ac:dyDescent="0.25">
      <c r="A329" t="s">
        <v>329</v>
      </c>
      <c r="B329">
        <v>50229</v>
      </c>
    </row>
    <row r="330" spans="1:2" x14ac:dyDescent="0.25">
      <c r="A330" t="s">
        <v>330</v>
      </c>
      <c r="B330">
        <v>45484</v>
      </c>
    </row>
    <row r="331" spans="1:2" x14ac:dyDescent="0.25">
      <c r="A331" t="s">
        <v>331</v>
      </c>
      <c r="B331">
        <v>44388</v>
      </c>
    </row>
    <row r="332" spans="1:2" x14ac:dyDescent="0.25">
      <c r="A332" t="s">
        <v>332</v>
      </c>
      <c r="B332">
        <v>48520</v>
      </c>
    </row>
    <row r="333" spans="1:2" x14ac:dyDescent="0.25">
      <c r="A333" t="s">
        <v>333</v>
      </c>
      <c r="B333">
        <v>45492</v>
      </c>
    </row>
    <row r="334" spans="1:2" x14ac:dyDescent="0.25">
      <c r="A334" t="s">
        <v>334</v>
      </c>
      <c r="B334">
        <v>48629</v>
      </c>
    </row>
    <row r="335" spans="1:2" x14ac:dyDescent="0.25">
      <c r="A335" t="s">
        <v>335</v>
      </c>
      <c r="B335">
        <v>46920</v>
      </c>
    </row>
    <row r="336" spans="1:2" x14ac:dyDescent="0.25">
      <c r="A336" t="s">
        <v>336</v>
      </c>
      <c r="B336">
        <v>44396</v>
      </c>
    </row>
    <row r="337" spans="1:2" x14ac:dyDescent="0.25">
      <c r="A337" t="s">
        <v>337</v>
      </c>
      <c r="B337">
        <v>44404</v>
      </c>
    </row>
    <row r="338" spans="1:2" x14ac:dyDescent="0.25">
      <c r="A338" t="s">
        <v>338</v>
      </c>
      <c r="B338">
        <v>48173</v>
      </c>
    </row>
    <row r="339" spans="1:2" x14ac:dyDescent="0.25">
      <c r="A339" t="s">
        <v>339</v>
      </c>
      <c r="B339">
        <v>45500</v>
      </c>
    </row>
    <row r="340" spans="1:2" x14ac:dyDescent="0.25">
      <c r="A340" t="s">
        <v>340</v>
      </c>
      <c r="B340">
        <v>50633</v>
      </c>
    </row>
    <row r="341" spans="1:2" x14ac:dyDescent="0.25">
      <c r="A341" t="s">
        <v>341</v>
      </c>
      <c r="B341">
        <v>49361</v>
      </c>
    </row>
    <row r="342" spans="1:2" x14ac:dyDescent="0.25">
      <c r="A342" t="s">
        <v>342</v>
      </c>
      <c r="B342">
        <v>45518</v>
      </c>
    </row>
    <row r="343" spans="1:2" x14ac:dyDescent="0.25">
      <c r="A343" t="s">
        <v>343</v>
      </c>
      <c r="B343">
        <v>49890</v>
      </c>
    </row>
    <row r="344" spans="1:2" x14ac:dyDescent="0.25">
      <c r="A344" t="s">
        <v>344</v>
      </c>
      <c r="B344">
        <v>49627</v>
      </c>
    </row>
    <row r="345" spans="1:2" x14ac:dyDescent="0.25">
      <c r="A345" t="s">
        <v>345</v>
      </c>
      <c r="B345">
        <v>45948</v>
      </c>
    </row>
    <row r="346" spans="1:2" x14ac:dyDescent="0.25">
      <c r="A346" t="s">
        <v>346</v>
      </c>
      <c r="B346">
        <v>46672</v>
      </c>
    </row>
    <row r="347" spans="1:2" x14ac:dyDescent="0.25">
      <c r="A347" t="s">
        <v>347</v>
      </c>
      <c r="B347">
        <v>50039</v>
      </c>
    </row>
    <row r="348" spans="1:2" x14ac:dyDescent="0.25">
      <c r="A348" t="s">
        <v>348</v>
      </c>
      <c r="B348">
        <v>50740</v>
      </c>
    </row>
    <row r="349" spans="1:2" x14ac:dyDescent="0.25">
      <c r="A349" t="s">
        <v>349</v>
      </c>
      <c r="B349">
        <v>139303</v>
      </c>
    </row>
    <row r="350" spans="1:2" x14ac:dyDescent="0.25">
      <c r="A350" t="s">
        <v>350</v>
      </c>
      <c r="B350">
        <v>47712</v>
      </c>
    </row>
    <row r="351" spans="1:2" x14ac:dyDescent="0.25">
      <c r="A351" t="s">
        <v>351</v>
      </c>
      <c r="B351">
        <v>45526</v>
      </c>
    </row>
    <row r="352" spans="1:2" x14ac:dyDescent="0.25">
      <c r="A352" t="s">
        <v>352</v>
      </c>
      <c r="B352">
        <v>48777</v>
      </c>
    </row>
    <row r="353" spans="1:2" x14ac:dyDescent="0.25">
      <c r="A353" t="s">
        <v>353</v>
      </c>
      <c r="B353">
        <v>45534</v>
      </c>
    </row>
    <row r="354" spans="1:2" x14ac:dyDescent="0.25">
      <c r="A354" t="s">
        <v>354</v>
      </c>
      <c r="B354">
        <v>44412</v>
      </c>
    </row>
    <row r="355" spans="1:2" x14ac:dyDescent="0.25">
      <c r="A355" t="s">
        <v>355</v>
      </c>
      <c r="B355">
        <v>44420</v>
      </c>
    </row>
    <row r="356" spans="1:2" x14ac:dyDescent="0.25">
      <c r="A356" t="s">
        <v>356</v>
      </c>
      <c r="B356">
        <v>44438</v>
      </c>
    </row>
    <row r="357" spans="1:2" x14ac:dyDescent="0.25">
      <c r="A357" t="s">
        <v>357</v>
      </c>
      <c r="B357">
        <v>49270</v>
      </c>
    </row>
    <row r="358" spans="1:2" x14ac:dyDescent="0.25">
      <c r="A358" t="s">
        <v>358</v>
      </c>
      <c r="B358">
        <v>44446</v>
      </c>
    </row>
    <row r="359" spans="1:2" x14ac:dyDescent="0.25">
      <c r="A359" t="s">
        <v>359</v>
      </c>
      <c r="B359">
        <v>46995</v>
      </c>
    </row>
    <row r="360" spans="1:2" x14ac:dyDescent="0.25">
      <c r="A360" t="s">
        <v>360</v>
      </c>
      <c r="B360">
        <v>44461</v>
      </c>
    </row>
    <row r="361" spans="1:2" x14ac:dyDescent="0.25">
      <c r="A361" t="s">
        <v>361</v>
      </c>
      <c r="B361">
        <v>45955</v>
      </c>
    </row>
    <row r="362" spans="1:2" x14ac:dyDescent="0.25">
      <c r="A362" t="s">
        <v>362</v>
      </c>
      <c r="B362">
        <v>45963</v>
      </c>
    </row>
    <row r="363" spans="1:2" x14ac:dyDescent="0.25">
      <c r="A363" t="s">
        <v>363</v>
      </c>
      <c r="B363">
        <v>48710</v>
      </c>
    </row>
    <row r="364" spans="1:2" x14ac:dyDescent="0.25">
      <c r="A364" t="s">
        <v>364</v>
      </c>
      <c r="B364">
        <v>44479</v>
      </c>
    </row>
    <row r="365" spans="1:2" x14ac:dyDescent="0.25">
      <c r="A365" t="s">
        <v>365</v>
      </c>
      <c r="B365">
        <v>47720</v>
      </c>
    </row>
    <row r="366" spans="1:2" x14ac:dyDescent="0.25">
      <c r="A366" t="s">
        <v>366</v>
      </c>
      <c r="B366">
        <v>46136</v>
      </c>
    </row>
    <row r="367" spans="1:2" x14ac:dyDescent="0.25">
      <c r="A367" t="s">
        <v>367</v>
      </c>
      <c r="B367">
        <v>44487</v>
      </c>
    </row>
    <row r="368" spans="1:2" x14ac:dyDescent="0.25">
      <c r="A368" t="s">
        <v>368</v>
      </c>
      <c r="B368">
        <v>45559</v>
      </c>
    </row>
    <row r="369" spans="1:2" x14ac:dyDescent="0.25">
      <c r="A369" t="s">
        <v>369</v>
      </c>
      <c r="B369">
        <v>49718</v>
      </c>
    </row>
    <row r="370" spans="1:2" x14ac:dyDescent="0.25">
      <c r="A370" t="s">
        <v>370</v>
      </c>
      <c r="B370">
        <v>44453</v>
      </c>
    </row>
    <row r="371" spans="1:2" x14ac:dyDescent="0.25">
      <c r="A371" t="s">
        <v>371</v>
      </c>
      <c r="B371">
        <v>47217</v>
      </c>
    </row>
    <row r="372" spans="1:2" x14ac:dyDescent="0.25">
      <c r="A372" t="s">
        <v>372</v>
      </c>
      <c r="B372">
        <v>45542</v>
      </c>
    </row>
    <row r="373" spans="1:2" x14ac:dyDescent="0.25">
      <c r="A373" t="s">
        <v>373</v>
      </c>
      <c r="B373">
        <v>45567</v>
      </c>
    </row>
    <row r="374" spans="1:2" x14ac:dyDescent="0.25">
      <c r="A374" t="s">
        <v>374</v>
      </c>
      <c r="B374">
        <v>48637</v>
      </c>
    </row>
    <row r="375" spans="1:2" x14ac:dyDescent="0.25">
      <c r="A375" t="s">
        <v>375</v>
      </c>
      <c r="B375">
        <v>44495</v>
      </c>
    </row>
    <row r="376" spans="1:2" x14ac:dyDescent="0.25">
      <c r="A376" t="s">
        <v>376</v>
      </c>
      <c r="B376">
        <v>48900</v>
      </c>
    </row>
    <row r="377" spans="1:2" x14ac:dyDescent="0.25">
      <c r="A377" t="s">
        <v>377</v>
      </c>
      <c r="B377">
        <v>50047</v>
      </c>
    </row>
    <row r="378" spans="1:2" x14ac:dyDescent="0.25">
      <c r="A378" t="s">
        <v>378</v>
      </c>
      <c r="B378">
        <v>50708</v>
      </c>
    </row>
    <row r="379" spans="1:2" x14ac:dyDescent="0.25">
      <c r="A379" t="s">
        <v>379</v>
      </c>
      <c r="B379">
        <v>44503</v>
      </c>
    </row>
    <row r="380" spans="1:2" x14ac:dyDescent="0.25">
      <c r="A380" t="s">
        <v>380</v>
      </c>
      <c r="B380">
        <v>50641</v>
      </c>
    </row>
    <row r="381" spans="1:2" x14ac:dyDescent="0.25">
      <c r="A381" t="s">
        <v>381</v>
      </c>
      <c r="B381">
        <v>44511</v>
      </c>
    </row>
    <row r="382" spans="1:2" x14ac:dyDescent="0.25">
      <c r="A382" t="s">
        <v>382</v>
      </c>
      <c r="B382">
        <v>48025</v>
      </c>
    </row>
    <row r="383" spans="1:2" x14ac:dyDescent="0.25">
      <c r="A383" t="s">
        <v>383</v>
      </c>
      <c r="B383">
        <v>44529</v>
      </c>
    </row>
    <row r="384" spans="1:2" x14ac:dyDescent="0.25">
      <c r="A384" t="s">
        <v>384</v>
      </c>
      <c r="B384">
        <v>44537</v>
      </c>
    </row>
    <row r="385" spans="1:2" x14ac:dyDescent="0.25">
      <c r="A385" t="s">
        <v>385</v>
      </c>
      <c r="B385">
        <v>44545</v>
      </c>
    </row>
    <row r="386" spans="1:2" x14ac:dyDescent="0.25">
      <c r="A386" t="s">
        <v>386</v>
      </c>
      <c r="B386">
        <v>50336</v>
      </c>
    </row>
    <row r="387" spans="1:2" x14ac:dyDescent="0.25">
      <c r="A387" t="s">
        <v>387</v>
      </c>
      <c r="B387">
        <v>46250</v>
      </c>
    </row>
    <row r="388" spans="1:2" x14ac:dyDescent="0.25">
      <c r="A388" t="s">
        <v>388</v>
      </c>
      <c r="B388">
        <v>46722</v>
      </c>
    </row>
    <row r="389" spans="1:2" x14ac:dyDescent="0.25">
      <c r="A389" t="s">
        <v>389</v>
      </c>
      <c r="B389">
        <v>49056</v>
      </c>
    </row>
    <row r="390" spans="1:2" x14ac:dyDescent="0.25">
      <c r="A390" t="s">
        <v>390</v>
      </c>
      <c r="B390">
        <v>48728</v>
      </c>
    </row>
    <row r="391" spans="1:2" x14ac:dyDescent="0.25">
      <c r="A391" t="s">
        <v>391</v>
      </c>
      <c r="B391">
        <v>48819</v>
      </c>
    </row>
    <row r="392" spans="1:2" x14ac:dyDescent="0.25">
      <c r="A392" t="s">
        <v>392</v>
      </c>
      <c r="B392">
        <v>48033</v>
      </c>
    </row>
    <row r="393" spans="1:2" x14ac:dyDescent="0.25">
      <c r="A393" t="s">
        <v>393</v>
      </c>
      <c r="B393">
        <v>48736</v>
      </c>
    </row>
    <row r="394" spans="1:2" x14ac:dyDescent="0.25">
      <c r="A394" t="s">
        <v>394</v>
      </c>
      <c r="B394">
        <v>47365</v>
      </c>
    </row>
    <row r="395" spans="1:2" x14ac:dyDescent="0.25">
      <c r="A395" t="s">
        <v>395</v>
      </c>
      <c r="B395">
        <v>49635</v>
      </c>
    </row>
    <row r="396" spans="1:2" x14ac:dyDescent="0.25">
      <c r="A396" t="s">
        <v>396</v>
      </c>
      <c r="B396">
        <v>49908</v>
      </c>
    </row>
    <row r="397" spans="1:2" x14ac:dyDescent="0.25">
      <c r="A397" t="s">
        <v>397</v>
      </c>
      <c r="B397">
        <v>46268</v>
      </c>
    </row>
    <row r="398" spans="1:2" x14ac:dyDescent="0.25">
      <c r="A398" t="s">
        <v>398</v>
      </c>
      <c r="B398">
        <v>50575</v>
      </c>
    </row>
    <row r="399" spans="1:2" x14ac:dyDescent="0.25">
      <c r="A399" t="s">
        <v>399</v>
      </c>
      <c r="B399">
        <v>50716</v>
      </c>
    </row>
    <row r="400" spans="1:2" x14ac:dyDescent="0.25">
      <c r="A400" t="s">
        <v>400</v>
      </c>
      <c r="B400">
        <v>44552</v>
      </c>
    </row>
    <row r="401" spans="1:2" x14ac:dyDescent="0.25">
      <c r="A401" t="s">
        <v>401</v>
      </c>
      <c r="B401">
        <v>44560</v>
      </c>
    </row>
    <row r="402" spans="1:2" x14ac:dyDescent="0.25">
      <c r="A402" t="s">
        <v>402</v>
      </c>
      <c r="B402">
        <v>50567</v>
      </c>
    </row>
    <row r="403" spans="1:2" x14ac:dyDescent="0.25">
      <c r="A403" t="s">
        <v>403</v>
      </c>
      <c r="B403">
        <v>44578</v>
      </c>
    </row>
    <row r="404" spans="1:2" x14ac:dyDescent="0.25">
      <c r="A404" t="s">
        <v>404</v>
      </c>
      <c r="B404">
        <v>47761</v>
      </c>
    </row>
    <row r="405" spans="1:2" x14ac:dyDescent="0.25">
      <c r="A405" t="s">
        <v>405</v>
      </c>
      <c r="B405">
        <v>47373</v>
      </c>
    </row>
    <row r="406" spans="1:2" x14ac:dyDescent="0.25">
      <c r="A406" t="s">
        <v>406</v>
      </c>
      <c r="B406">
        <v>44586</v>
      </c>
    </row>
    <row r="407" spans="1:2" x14ac:dyDescent="0.25">
      <c r="A407" t="s">
        <v>407</v>
      </c>
      <c r="B407">
        <v>44594</v>
      </c>
    </row>
    <row r="408" spans="1:2" x14ac:dyDescent="0.25">
      <c r="A408" t="s">
        <v>408</v>
      </c>
      <c r="B408">
        <v>61903</v>
      </c>
    </row>
    <row r="409" spans="1:2" x14ac:dyDescent="0.25">
      <c r="A409" t="s">
        <v>409</v>
      </c>
      <c r="B409">
        <v>49726</v>
      </c>
    </row>
    <row r="410" spans="1:2" x14ac:dyDescent="0.25">
      <c r="A410" t="s">
        <v>410</v>
      </c>
      <c r="B410">
        <v>46763</v>
      </c>
    </row>
    <row r="411" spans="1:2" x14ac:dyDescent="0.25">
      <c r="A411" t="s">
        <v>411</v>
      </c>
      <c r="B411">
        <v>46573</v>
      </c>
    </row>
    <row r="412" spans="1:2" x14ac:dyDescent="0.25">
      <c r="A412" t="s">
        <v>412</v>
      </c>
      <c r="B412">
        <v>49478</v>
      </c>
    </row>
    <row r="413" spans="1:2" x14ac:dyDescent="0.25">
      <c r="A413" t="s">
        <v>413</v>
      </c>
      <c r="B413">
        <v>46581</v>
      </c>
    </row>
    <row r="414" spans="1:2" x14ac:dyDescent="0.25">
      <c r="A414" t="s">
        <v>414</v>
      </c>
      <c r="B414">
        <v>44602</v>
      </c>
    </row>
    <row r="415" spans="1:2" x14ac:dyDescent="0.25">
      <c r="A415" t="s">
        <v>415</v>
      </c>
      <c r="B415">
        <v>44610</v>
      </c>
    </row>
    <row r="416" spans="1:2" x14ac:dyDescent="0.25">
      <c r="A416" t="s">
        <v>416</v>
      </c>
      <c r="B416">
        <v>49916</v>
      </c>
    </row>
    <row r="417" spans="1:2" x14ac:dyDescent="0.25">
      <c r="A417" t="s">
        <v>417</v>
      </c>
      <c r="B417">
        <v>50724</v>
      </c>
    </row>
    <row r="418" spans="1:2" x14ac:dyDescent="0.25">
      <c r="A418" t="s">
        <v>418</v>
      </c>
      <c r="B418">
        <v>48215</v>
      </c>
    </row>
    <row r="419" spans="1:2" x14ac:dyDescent="0.25">
      <c r="A419" t="s">
        <v>419</v>
      </c>
      <c r="B419">
        <v>49379</v>
      </c>
    </row>
    <row r="420" spans="1:2" x14ac:dyDescent="0.25">
      <c r="A420" t="s">
        <v>420</v>
      </c>
      <c r="B420">
        <v>49387</v>
      </c>
    </row>
    <row r="421" spans="1:2" x14ac:dyDescent="0.25">
      <c r="A421" t="s">
        <v>421</v>
      </c>
      <c r="B421">
        <v>44628</v>
      </c>
    </row>
    <row r="422" spans="1:2" x14ac:dyDescent="0.25">
      <c r="A422" t="s">
        <v>422</v>
      </c>
      <c r="B422">
        <v>49510</v>
      </c>
    </row>
    <row r="423" spans="1:2" x14ac:dyDescent="0.25">
      <c r="A423" t="s">
        <v>423</v>
      </c>
      <c r="B423">
        <v>49395</v>
      </c>
    </row>
    <row r="424" spans="1:2" x14ac:dyDescent="0.25">
      <c r="A424" t="s">
        <v>424</v>
      </c>
      <c r="B424">
        <v>48579</v>
      </c>
    </row>
    <row r="425" spans="1:2" x14ac:dyDescent="0.25">
      <c r="A425" t="s">
        <v>425</v>
      </c>
      <c r="B425">
        <v>44636</v>
      </c>
    </row>
    <row r="426" spans="1:2" x14ac:dyDescent="0.25">
      <c r="A426" t="s">
        <v>426</v>
      </c>
      <c r="B426">
        <v>47597</v>
      </c>
    </row>
    <row r="427" spans="1:2" x14ac:dyDescent="0.25">
      <c r="A427" t="s">
        <v>427</v>
      </c>
      <c r="B427">
        <v>45575</v>
      </c>
    </row>
    <row r="428" spans="1:2" x14ac:dyDescent="0.25">
      <c r="A428" t="s">
        <v>428</v>
      </c>
      <c r="B428">
        <v>46813</v>
      </c>
    </row>
    <row r="429" spans="1:2" x14ac:dyDescent="0.25">
      <c r="A429" t="s">
        <v>429</v>
      </c>
      <c r="B429">
        <v>45781</v>
      </c>
    </row>
    <row r="430" spans="1:2" x14ac:dyDescent="0.25">
      <c r="A430" t="s">
        <v>430</v>
      </c>
      <c r="B430">
        <v>47902</v>
      </c>
    </row>
    <row r="431" spans="1:2" x14ac:dyDescent="0.25">
      <c r="A431" t="s">
        <v>431</v>
      </c>
      <c r="B431">
        <v>49924</v>
      </c>
    </row>
    <row r="432" spans="1:2" x14ac:dyDescent="0.25">
      <c r="A432" t="s">
        <v>432</v>
      </c>
      <c r="B432">
        <v>45583</v>
      </c>
    </row>
    <row r="433" spans="1:2" x14ac:dyDescent="0.25">
      <c r="A433" t="s">
        <v>433</v>
      </c>
      <c r="B433">
        <v>47076</v>
      </c>
    </row>
    <row r="434" spans="1:2" x14ac:dyDescent="0.25">
      <c r="A434" t="s">
        <v>434</v>
      </c>
      <c r="B434">
        <v>46896</v>
      </c>
    </row>
    <row r="435" spans="1:2" x14ac:dyDescent="0.25">
      <c r="A435" t="s">
        <v>435</v>
      </c>
      <c r="B435">
        <v>47084</v>
      </c>
    </row>
    <row r="436" spans="1:2" x14ac:dyDescent="0.25">
      <c r="A436" t="s">
        <v>436</v>
      </c>
      <c r="B436">
        <v>44644</v>
      </c>
    </row>
    <row r="437" spans="1:2" x14ac:dyDescent="0.25">
      <c r="A437" t="s">
        <v>437</v>
      </c>
      <c r="B437">
        <v>49932</v>
      </c>
    </row>
    <row r="438" spans="1:2" x14ac:dyDescent="0.25">
      <c r="A438" t="s">
        <v>438</v>
      </c>
      <c r="B438">
        <v>48421</v>
      </c>
    </row>
    <row r="439" spans="1:2" x14ac:dyDescent="0.25">
      <c r="A439" t="s">
        <v>439</v>
      </c>
      <c r="B439">
        <v>49460</v>
      </c>
    </row>
    <row r="440" spans="1:2" x14ac:dyDescent="0.25">
      <c r="A440" t="s">
        <v>440</v>
      </c>
      <c r="B440">
        <v>48348</v>
      </c>
    </row>
    <row r="441" spans="1:2" x14ac:dyDescent="0.25">
      <c r="A441" t="s">
        <v>441</v>
      </c>
      <c r="B441">
        <v>44651</v>
      </c>
    </row>
    <row r="442" spans="1:2" x14ac:dyDescent="0.25">
      <c r="A442" t="s">
        <v>442</v>
      </c>
      <c r="B442">
        <v>44669</v>
      </c>
    </row>
    <row r="443" spans="1:2" x14ac:dyDescent="0.25">
      <c r="A443" t="s">
        <v>443</v>
      </c>
      <c r="B443">
        <v>49288</v>
      </c>
    </row>
    <row r="444" spans="1:2" x14ac:dyDescent="0.25">
      <c r="A444" t="s">
        <v>444</v>
      </c>
      <c r="B444">
        <v>44677</v>
      </c>
    </row>
    <row r="445" spans="1:2" x14ac:dyDescent="0.25">
      <c r="A445" t="s">
        <v>445</v>
      </c>
      <c r="B445">
        <v>45880</v>
      </c>
    </row>
    <row r="446" spans="1:2" x14ac:dyDescent="0.25">
      <c r="A446" t="s">
        <v>446</v>
      </c>
      <c r="B446">
        <v>44685</v>
      </c>
    </row>
    <row r="447" spans="1:2" x14ac:dyDescent="0.25">
      <c r="A447" t="s">
        <v>447</v>
      </c>
      <c r="B447">
        <v>44693</v>
      </c>
    </row>
    <row r="448" spans="1:2" x14ac:dyDescent="0.25">
      <c r="A448" t="s">
        <v>448</v>
      </c>
      <c r="B448">
        <v>50054</v>
      </c>
    </row>
    <row r="449" spans="1:2" x14ac:dyDescent="0.25">
      <c r="A449" t="s">
        <v>449</v>
      </c>
      <c r="B449">
        <v>47001</v>
      </c>
    </row>
    <row r="450" spans="1:2" x14ac:dyDescent="0.25">
      <c r="A450" t="s">
        <v>450</v>
      </c>
      <c r="B450">
        <v>46599</v>
      </c>
    </row>
    <row r="451" spans="1:2" x14ac:dyDescent="0.25">
      <c r="A451" t="s">
        <v>451</v>
      </c>
      <c r="B451">
        <v>48439</v>
      </c>
    </row>
    <row r="452" spans="1:2" x14ac:dyDescent="0.25">
      <c r="A452" t="s">
        <v>452</v>
      </c>
      <c r="B452">
        <v>47506</v>
      </c>
    </row>
    <row r="453" spans="1:2" x14ac:dyDescent="0.25">
      <c r="A453" t="s">
        <v>453</v>
      </c>
      <c r="B453">
        <v>46474</v>
      </c>
    </row>
    <row r="454" spans="1:2" x14ac:dyDescent="0.25">
      <c r="A454" t="s">
        <v>454</v>
      </c>
      <c r="B454">
        <v>46078</v>
      </c>
    </row>
    <row r="455" spans="1:2" x14ac:dyDescent="0.25">
      <c r="A455" t="s">
        <v>455</v>
      </c>
      <c r="B455">
        <v>45591</v>
      </c>
    </row>
    <row r="456" spans="1:2" x14ac:dyDescent="0.25">
      <c r="A456" t="s">
        <v>456</v>
      </c>
      <c r="B456">
        <v>48447</v>
      </c>
    </row>
    <row r="457" spans="1:2" x14ac:dyDescent="0.25">
      <c r="A457" t="s">
        <v>457</v>
      </c>
      <c r="B457">
        <v>46482</v>
      </c>
    </row>
    <row r="458" spans="1:2" x14ac:dyDescent="0.25">
      <c r="A458" t="s">
        <v>458</v>
      </c>
      <c r="B458">
        <v>47514</v>
      </c>
    </row>
    <row r="459" spans="1:2" x14ac:dyDescent="0.25">
      <c r="A459" t="s">
        <v>459</v>
      </c>
      <c r="B459">
        <v>47894</v>
      </c>
    </row>
    <row r="460" spans="1:2" x14ac:dyDescent="0.25">
      <c r="A460" t="s">
        <v>460</v>
      </c>
      <c r="B460">
        <v>48090</v>
      </c>
    </row>
    <row r="461" spans="1:2" x14ac:dyDescent="0.25">
      <c r="A461" t="s">
        <v>461</v>
      </c>
      <c r="B461">
        <v>47944</v>
      </c>
    </row>
    <row r="462" spans="1:2" x14ac:dyDescent="0.25">
      <c r="A462" t="s">
        <v>462</v>
      </c>
      <c r="B462">
        <v>44701</v>
      </c>
    </row>
    <row r="463" spans="1:2" x14ac:dyDescent="0.25">
      <c r="A463" t="s">
        <v>463</v>
      </c>
      <c r="B463">
        <v>47308</v>
      </c>
    </row>
    <row r="464" spans="1:2" x14ac:dyDescent="0.25">
      <c r="A464" t="s">
        <v>464</v>
      </c>
      <c r="B464">
        <v>49213</v>
      </c>
    </row>
    <row r="465" spans="1:2" x14ac:dyDescent="0.25">
      <c r="A465" t="s">
        <v>465</v>
      </c>
      <c r="B465">
        <v>46144</v>
      </c>
    </row>
    <row r="466" spans="1:2" x14ac:dyDescent="0.25">
      <c r="A466" t="s">
        <v>466</v>
      </c>
      <c r="B466">
        <v>45609</v>
      </c>
    </row>
    <row r="467" spans="1:2" x14ac:dyDescent="0.25">
      <c r="A467" t="s">
        <v>467</v>
      </c>
      <c r="B467">
        <v>49817</v>
      </c>
    </row>
    <row r="468" spans="1:2" x14ac:dyDescent="0.25">
      <c r="A468" t="s">
        <v>468</v>
      </c>
      <c r="B468">
        <v>44735</v>
      </c>
    </row>
    <row r="469" spans="1:2" x14ac:dyDescent="0.25">
      <c r="A469" t="s">
        <v>469</v>
      </c>
      <c r="B469">
        <v>44743</v>
      </c>
    </row>
    <row r="470" spans="1:2" x14ac:dyDescent="0.25">
      <c r="A470" t="s">
        <v>470</v>
      </c>
      <c r="B470">
        <v>49940</v>
      </c>
    </row>
    <row r="471" spans="1:2" x14ac:dyDescent="0.25">
      <c r="A471" t="s">
        <v>471</v>
      </c>
      <c r="B471">
        <v>49130</v>
      </c>
    </row>
    <row r="472" spans="1:2" x14ac:dyDescent="0.25">
      <c r="A472" t="s">
        <v>472</v>
      </c>
      <c r="B472">
        <v>48355</v>
      </c>
    </row>
    <row r="473" spans="1:2" x14ac:dyDescent="0.25">
      <c r="A473" t="s">
        <v>473</v>
      </c>
      <c r="B473">
        <v>49684</v>
      </c>
    </row>
    <row r="474" spans="1:2" x14ac:dyDescent="0.25">
      <c r="A474" t="s">
        <v>474</v>
      </c>
      <c r="B474">
        <v>46003</v>
      </c>
    </row>
    <row r="475" spans="1:2" x14ac:dyDescent="0.25">
      <c r="A475" t="s">
        <v>475</v>
      </c>
      <c r="B475">
        <v>44750</v>
      </c>
    </row>
    <row r="476" spans="1:2" x14ac:dyDescent="0.25">
      <c r="A476" t="s">
        <v>476</v>
      </c>
      <c r="B476">
        <v>45799</v>
      </c>
    </row>
    <row r="477" spans="1:2" x14ac:dyDescent="0.25">
      <c r="A477" t="s">
        <v>477</v>
      </c>
      <c r="B477">
        <v>44768</v>
      </c>
    </row>
    <row r="478" spans="1:2" x14ac:dyDescent="0.25">
      <c r="A478" t="s">
        <v>478</v>
      </c>
      <c r="B478">
        <v>44776</v>
      </c>
    </row>
    <row r="479" spans="1:2" x14ac:dyDescent="0.25">
      <c r="A479" t="s">
        <v>479</v>
      </c>
      <c r="B479">
        <v>44784</v>
      </c>
    </row>
    <row r="480" spans="1:2" x14ac:dyDescent="0.25">
      <c r="A480" t="s">
        <v>480</v>
      </c>
      <c r="B480">
        <v>46607</v>
      </c>
    </row>
    <row r="481" spans="1:2" x14ac:dyDescent="0.25">
      <c r="A481" t="s">
        <v>481</v>
      </c>
      <c r="B481">
        <v>47738</v>
      </c>
    </row>
    <row r="482" spans="1:2" x14ac:dyDescent="0.25">
      <c r="A482" t="s">
        <v>482</v>
      </c>
      <c r="B482">
        <v>44792</v>
      </c>
    </row>
    <row r="483" spans="1:2" x14ac:dyDescent="0.25">
      <c r="A483" t="s">
        <v>483</v>
      </c>
      <c r="B483">
        <v>47951</v>
      </c>
    </row>
    <row r="484" spans="1:2" x14ac:dyDescent="0.25">
      <c r="A484" t="s">
        <v>484</v>
      </c>
      <c r="B484">
        <v>48363</v>
      </c>
    </row>
    <row r="485" spans="1:2" x14ac:dyDescent="0.25">
      <c r="A485" t="s">
        <v>485</v>
      </c>
      <c r="B485">
        <v>44800</v>
      </c>
    </row>
    <row r="486" spans="1:2" x14ac:dyDescent="0.25">
      <c r="A486" t="s">
        <v>486</v>
      </c>
      <c r="B486">
        <v>49221</v>
      </c>
    </row>
    <row r="487" spans="1:2" x14ac:dyDescent="0.25">
      <c r="A487" t="s">
        <v>487</v>
      </c>
      <c r="B487">
        <v>50583</v>
      </c>
    </row>
    <row r="488" spans="1:2" x14ac:dyDescent="0.25">
      <c r="A488" t="s">
        <v>488</v>
      </c>
      <c r="B488">
        <v>46276</v>
      </c>
    </row>
    <row r="489" spans="1:2" x14ac:dyDescent="0.25">
      <c r="A489" t="s">
        <v>489</v>
      </c>
      <c r="B489">
        <v>49528</v>
      </c>
    </row>
    <row r="490" spans="1:2" x14ac:dyDescent="0.25">
      <c r="A490" t="s">
        <v>490</v>
      </c>
      <c r="B490">
        <v>46441</v>
      </c>
    </row>
    <row r="491" spans="1:2" x14ac:dyDescent="0.25">
      <c r="A491" t="s">
        <v>491</v>
      </c>
      <c r="B491">
        <v>48538</v>
      </c>
    </row>
    <row r="492" spans="1:2" x14ac:dyDescent="0.25">
      <c r="A492" t="s">
        <v>492</v>
      </c>
      <c r="B492">
        <v>49064</v>
      </c>
    </row>
    <row r="493" spans="1:2" x14ac:dyDescent="0.25">
      <c r="A493" t="s">
        <v>493</v>
      </c>
      <c r="B493">
        <v>50237</v>
      </c>
    </row>
    <row r="494" spans="1:2" x14ac:dyDescent="0.25">
      <c r="A494" t="s">
        <v>494</v>
      </c>
      <c r="B494">
        <v>48041</v>
      </c>
    </row>
    <row r="495" spans="1:2" x14ac:dyDescent="0.25">
      <c r="A495" t="s">
        <v>495</v>
      </c>
      <c r="B495">
        <v>47381</v>
      </c>
    </row>
    <row r="496" spans="1:2" x14ac:dyDescent="0.25">
      <c r="A496" t="s">
        <v>496</v>
      </c>
      <c r="B496">
        <v>45807</v>
      </c>
    </row>
    <row r="497" spans="1:2" x14ac:dyDescent="0.25">
      <c r="A497" t="s">
        <v>497</v>
      </c>
      <c r="B497">
        <v>50427</v>
      </c>
    </row>
    <row r="498" spans="1:2" x14ac:dyDescent="0.25">
      <c r="A498" t="s">
        <v>498</v>
      </c>
      <c r="B498">
        <v>44818</v>
      </c>
    </row>
    <row r="499" spans="1:2" x14ac:dyDescent="0.25">
      <c r="A499" t="s">
        <v>499</v>
      </c>
      <c r="B499">
        <v>48223</v>
      </c>
    </row>
    <row r="500" spans="1:2" x14ac:dyDescent="0.25">
      <c r="A500" t="s">
        <v>500</v>
      </c>
      <c r="B500">
        <v>48371</v>
      </c>
    </row>
    <row r="501" spans="1:2" x14ac:dyDescent="0.25">
      <c r="A501" t="s">
        <v>501</v>
      </c>
      <c r="B501">
        <v>50062</v>
      </c>
    </row>
    <row r="502" spans="1:2" x14ac:dyDescent="0.25">
      <c r="A502" t="s">
        <v>502</v>
      </c>
      <c r="B502">
        <v>44719</v>
      </c>
    </row>
    <row r="503" spans="1:2" x14ac:dyDescent="0.25">
      <c r="A503" t="s">
        <v>503</v>
      </c>
      <c r="B503">
        <v>45997</v>
      </c>
    </row>
    <row r="504" spans="1:2" x14ac:dyDescent="0.25">
      <c r="A504" t="s">
        <v>504</v>
      </c>
      <c r="B504">
        <v>48587</v>
      </c>
    </row>
    <row r="505" spans="1:2" x14ac:dyDescent="0.25">
      <c r="A505" t="s">
        <v>505</v>
      </c>
      <c r="B505">
        <v>44727</v>
      </c>
    </row>
    <row r="506" spans="1:2" x14ac:dyDescent="0.25">
      <c r="A506" t="s">
        <v>506</v>
      </c>
      <c r="B506">
        <v>44826</v>
      </c>
    </row>
    <row r="507" spans="1:2" x14ac:dyDescent="0.25">
      <c r="A507" t="s">
        <v>507</v>
      </c>
      <c r="B507">
        <v>44834</v>
      </c>
    </row>
    <row r="508" spans="1:2" x14ac:dyDescent="0.25">
      <c r="A508" t="s">
        <v>508</v>
      </c>
      <c r="B508">
        <v>50294</v>
      </c>
    </row>
    <row r="509" spans="1:2" x14ac:dyDescent="0.25">
      <c r="A509" t="s">
        <v>509</v>
      </c>
      <c r="B509">
        <v>49239</v>
      </c>
    </row>
    <row r="510" spans="1:2" x14ac:dyDescent="0.25">
      <c r="A510" t="s">
        <v>510</v>
      </c>
      <c r="B510">
        <v>44842</v>
      </c>
    </row>
    <row r="511" spans="1:2" x14ac:dyDescent="0.25">
      <c r="A511" t="s">
        <v>511</v>
      </c>
      <c r="B511">
        <v>44859</v>
      </c>
    </row>
    <row r="512" spans="1:2" x14ac:dyDescent="0.25">
      <c r="A512" t="s">
        <v>512</v>
      </c>
      <c r="B512">
        <v>50658</v>
      </c>
    </row>
    <row r="513" spans="1:2" x14ac:dyDescent="0.25">
      <c r="A513" t="s">
        <v>513</v>
      </c>
      <c r="B513">
        <v>47274</v>
      </c>
    </row>
    <row r="514" spans="1:2" x14ac:dyDescent="0.25">
      <c r="A514" t="s">
        <v>514</v>
      </c>
      <c r="B514">
        <v>47092</v>
      </c>
    </row>
    <row r="515" spans="1:2" x14ac:dyDescent="0.25">
      <c r="A515" t="s">
        <v>515</v>
      </c>
      <c r="B515">
        <v>48652</v>
      </c>
    </row>
    <row r="516" spans="1:2" x14ac:dyDescent="0.25">
      <c r="A516" t="s">
        <v>516</v>
      </c>
      <c r="B516">
        <v>44867</v>
      </c>
    </row>
    <row r="517" spans="1:2" x14ac:dyDescent="0.25">
      <c r="A517" t="s">
        <v>517</v>
      </c>
      <c r="B517">
        <v>44875</v>
      </c>
    </row>
    <row r="518" spans="1:2" x14ac:dyDescent="0.25">
      <c r="A518" t="s">
        <v>518</v>
      </c>
      <c r="B518">
        <v>47969</v>
      </c>
    </row>
    <row r="519" spans="1:2" x14ac:dyDescent="0.25">
      <c r="A519" t="s">
        <v>519</v>
      </c>
      <c r="B519">
        <v>46151</v>
      </c>
    </row>
    <row r="520" spans="1:2" x14ac:dyDescent="0.25">
      <c r="A520" t="s">
        <v>520</v>
      </c>
      <c r="B520">
        <v>44883</v>
      </c>
    </row>
    <row r="521" spans="1:2" x14ac:dyDescent="0.25">
      <c r="A521" t="s">
        <v>521</v>
      </c>
      <c r="B521">
        <v>49098</v>
      </c>
    </row>
    <row r="522" spans="1:2" x14ac:dyDescent="0.25">
      <c r="A522" t="s">
        <v>522</v>
      </c>
      <c r="B522">
        <v>46243</v>
      </c>
    </row>
    <row r="523" spans="1:2" x14ac:dyDescent="0.25">
      <c r="A523" t="s">
        <v>523</v>
      </c>
      <c r="B523">
        <v>47399</v>
      </c>
    </row>
    <row r="524" spans="1:2" x14ac:dyDescent="0.25">
      <c r="A524" t="s">
        <v>524</v>
      </c>
      <c r="B524">
        <v>44891</v>
      </c>
    </row>
    <row r="525" spans="1:2" x14ac:dyDescent="0.25">
      <c r="A525" t="s">
        <v>525</v>
      </c>
      <c r="B525">
        <v>45617</v>
      </c>
    </row>
    <row r="526" spans="1:2" x14ac:dyDescent="0.25">
      <c r="A526" t="s">
        <v>526</v>
      </c>
      <c r="B526">
        <v>44909</v>
      </c>
    </row>
    <row r="527" spans="1:2" x14ac:dyDescent="0.25">
      <c r="A527" t="s">
        <v>527</v>
      </c>
      <c r="B527">
        <v>44917</v>
      </c>
    </row>
    <row r="528" spans="1:2" x14ac:dyDescent="0.25">
      <c r="A528" t="s">
        <v>528</v>
      </c>
      <c r="B528">
        <v>91397</v>
      </c>
    </row>
    <row r="529" spans="1:2" x14ac:dyDescent="0.25">
      <c r="A529" t="s">
        <v>529</v>
      </c>
      <c r="B529">
        <v>48876</v>
      </c>
    </row>
    <row r="530" spans="1:2" x14ac:dyDescent="0.25">
      <c r="A530" t="s">
        <v>530</v>
      </c>
      <c r="B530">
        <v>46680</v>
      </c>
    </row>
    <row r="531" spans="1:2" x14ac:dyDescent="0.25">
      <c r="A531" t="s">
        <v>531</v>
      </c>
      <c r="B531">
        <v>46201</v>
      </c>
    </row>
    <row r="532" spans="1:2" x14ac:dyDescent="0.25">
      <c r="A532" t="s">
        <v>532</v>
      </c>
      <c r="B532">
        <v>45922</v>
      </c>
    </row>
    <row r="533" spans="1:2" x14ac:dyDescent="0.25">
      <c r="A533" t="s">
        <v>533</v>
      </c>
      <c r="B533">
        <v>50591</v>
      </c>
    </row>
    <row r="534" spans="1:2" x14ac:dyDescent="0.25">
      <c r="A534" t="s">
        <v>534</v>
      </c>
      <c r="B534">
        <v>48694</v>
      </c>
    </row>
    <row r="535" spans="1:2" x14ac:dyDescent="0.25">
      <c r="A535" t="s">
        <v>535</v>
      </c>
      <c r="B535">
        <v>44925</v>
      </c>
    </row>
    <row r="536" spans="1:2" x14ac:dyDescent="0.25">
      <c r="A536" t="s">
        <v>536</v>
      </c>
      <c r="B536">
        <v>50302</v>
      </c>
    </row>
    <row r="537" spans="1:2" x14ac:dyDescent="0.25">
      <c r="A537" t="s">
        <v>537</v>
      </c>
      <c r="B537">
        <v>49957</v>
      </c>
    </row>
    <row r="538" spans="1:2" x14ac:dyDescent="0.25">
      <c r="A538" t="s">
        <v>538</v>
      </c>
      <c r="B538">
        <v>49296</v>
      </c>
    </row>
    <row r="539" spans="1:2" x14ac:dyDescent="0.25">
      <c r="A539" t="s">
        <v>539</v>
      </c>
      <c r="B539">
        <v>50070</v>
      </c>
    </row>
    <row r="540" spans="1:2" x14ac:dyDescent="0.25">
      <c r="A540" t="s">
        <v>540</v>
      </c>
      <c r="B540">
        <v>46011</v>
      </c>
    </row>
    <row r="541" spans="1:2" x14ac:dyDescent="0.25">
      <c r="A541" t="s">
        <v>541</v>
      </c>
      <c r="B541">
        <v>49536</v>
      </c>
    </row>
    <row r="542" spans="1:2" x14ac:dyDescent="0.25">
      <c r="A542" t="s">
        <v>542</v>
      </c>
      <c r="B542">
        <v>46458</v>
      </c>
    </row>
    <row r="543" spans="1:2" x14ac:dyDescent="0.25">
      <c r="A543" t="s">
        <v>543</v>
      </c>
      <c r="B543">
        <v>44933</v>
      </c>
    </row>
    <row r="544" spans="1:2" x14ac:dyDescent="0.25">
      <c r="A544" t="s">
        <v>544</v>
      </c>
      <c r="B544">
        <v>45625</v>
      </c>
    </row>
    <row r="545" spans="1:2" x14ac:dyDescent="0.25">
      <c r="A545" t="s">
        <v>545</v>
      </c>
      <c r="B545">
        <v>47522</v>
      </c>
    </row>
    <row r="546" spans="1:2" x14ac:dyDescent="0.25">
      <c r="A546" t="s">
        <v>546</v>
      </c>
      <c r="B546">
        <v>44941</v>
      </c>
    </row>
    <row r="547" spans="1:2" x14ac:dyDescent="0.25">
      <c r="A547" t="s">
        <v>547</v>
      </c>
      <c r="B547">
        <v>49643</v>
      </c>
    </row>
    <row r="548" spans="1:2" x14ac:dyDescent="0.25">
      <c r="A548" t="s">
        <v>548</v>
      </c>
      <c r="B548">
        <v>48744</v>
      </c>
    </row>
    <row r="549" spans="1:2" x14ac:dyDescent="0.25">
      <c r="A549" t="s">
        <v>549</v>
      </c>
      <c r="B549">
        <v>47464</v>
      </c>
    </row>
    <row r="550" spans="1:2" x14ac:dyDescent="0.25">
      <c r="A550" t="s">
        <v>550</v>
      </c>
      <c r="B550">
        <v>44966</v>
      </c>
    </row>
    <row r="551" spans="1:2" x14ac:dyDescent="0.25">
      <c r="A551" t="s">
        <v>551</v>
      </c>
      <c r="B551">
        <v>44958</v>
      </c>
    </row>
    <row r="552" spans="1:2" x14ac:dyDescent="0.25">
      <c r="A552" t="s">
        <v>552</v>
      </c>
      <c r="B552">
        <v>47472</v>
      </c>
    </row>
    <row r="553" spans="1:2" x14ac:dyDescent="0.25">
      <c r="A553" t="s">
        <v>553</v>
      </c>
      <c r="B553">
        <v>46821</v>
      </c>
    </row>
    <row r="554" spans="1:2" x14ac:dyDescent="0.25">
      <c r="A554" t="s">
        <v>554</v>
      </c>
      <c r="B554">
        <v>45633</v>
      </c>
    </row>
    <row r="555" spans="1:2" x14ac:dyDescent="0.25">
      <c r="A555" t="s">
        <v>555</v>
      </c>
      <c r="B555">
        <v>50393</v>
      </c>
    </row>
    <row r="556" spans="1:2" x14ac:dyDescent="0.25">
      <c r="A556" t="s">
        <v>556</v>
      </c>
      <c r="B556">
        <v>44974</v>
      </c>
    </row>
    <row r="557" spans="1:2" x14ac:dyDescent="0.25">
      <c r="A557" t="s">
        <v>557</v>
      </c>
      <c r="B557">
        <v>46904</v>
      </c>
    </row>
    <row r="558" spans="1:2" x14ac:dyDescent="0.25">
      <c r="A558" t="s">
        <v>558</v>
      </c>
      <c r="B558">
        <v>44982</v>
      </c>
    </row>
    <row r="559" spans="1:2" x14ac:dyDescent="0.25">
      <c r="A559" t="s">
        <v>559</v>
      </c>
      <c r="B559">
        <v>44990</v>
      </c>
    </row>
    <row r="560" spans="1:2" x14ac:dyDescent="0.25">
      <c r="A560" t="s">
        <v>560</v>
      </c>
      <c r="B560">
        <v>50500</v>
      </c>
    </row>
    <row r="561" spans="1:2" x14ac:dyDescent="0.25">
      <c r="A561" t="s">
        <v>561</v>
      </c>
      <c r="B561">
        <v>45005</v>
      </c>
    </row>
    <row r="562" spans="1:2" x14ac:dyDescent="0.25">
      <c r="A562" t="s">
        <v>562</v>
      </c>
      <c r="B562">
        <v>45013</v>
      </c>
    </row>
    <row r="563" spans="1:2" x14ac:dyDescent="0.25">
      <c r="A563" t="s">
        <v>563</v>
      </c>
      <c r="B563">
        <v>48231</v>
      </c>
    </row>
    <row r="564" spans="1:2" x14ac:dyDescent="0.25">
      <c r="A564" t="s">
        <v>564</v>
      </c>
      <c r="B564">
        <v>49650</v>
      </c>
    </row>
    <row r="565" spans="1:2" x14ac:dyDescent="0.25">
      <c r="A565" t="s">
        <v>565</v>
      </c>
      <c r="B565">
        <v>49247</v>
      </c>
    </row>
    <row r="566" spans="1:2" x14ac:dyDescent="0.25">
      <c r="A566" t="s">
        <v>566</v>
      </c>
      <c r="B566">
        <v>45641</v>
      </c>
    </row>
    <row r="567" spans="1:2" x14ac:dyDescent="0.25">
      <c r="A567" t="s">
        <v>567</v>
      </c>
      <c r="B567">
        <v>49148</v>
      </c>
    </row>
    <row r="568" spans="1:2" x14ac:dyDescent="0.25">
      <c r="A568" t="s">
        <v>568</v>
      </c>
      <c r="B568">
        <v>50468</v>
      </c>
    </row>
    <row r="569" spans="1:2" x14ac:dyDescent="0.25">
      <c r="A569" t="s">
        <v>569</v>
      </c>
      <c r="B569">
        <v>49031</v>
      </c>
    </row>
    <row r="570" spans="1:2" x14ac:dyDescent="0.25">
      <c r="A570" t="s">
        <v>570</v>
      </c>
      <c r="B570">
        <v>45971</v>
      </c>
    </row>
    <row r="571" spans="1:2" x14ac:dyDescent="0.25">
      <c r="A571" t="s">
        <v>571</v>
      </c>
      <c r="B571">
        <v>50252</v>
      </c>
    </row>
    <row r="572" spans="1:2" x14ac:dyDescent="0.25">
      <c r="A572" t="s">
        <v>572</v>
      </c>
      <c r="B572">
        <v>45658</v>
      </c>
    </row>
    <row r="573" spans="1:2" x14ac:dyDescent="0.25">
      <c r="A573" t="s">
        <v>573</v>
      </c>
      <c r="B573">
        <v>45021</v>
      </c>
    </row>
    <row r="574" spans="1:2" x14ac:dyDescent="0.25">
      <c r="A574" t="s">
        <v>574</v>
      </c>
      <c r="B574">
        <v>45039</v>
      </c>
    </row>
    <row r="575" spans="1:2" x14ac:dyDescent="0.25">
      <c r="A575" t="s">
        <v>575</v>
      </c>
      <c r="B575">
        <v>48389</v>
      </c>
    </row>
    <row r="576" spans="1:2" x14ac:dyDescent="0.25">
      <c r="A576" t="s">
        <v>576</v>
      </c>
      <c r="B576">
        <v>45054</v>
      </c>
    </row>
    <row r="577" spans="1:2" x14ac:dyDescent="0.25">
      <c r="A577" t="s">
        <v>577</v>
      </c>
      <c r="B577">
        <v>46359</v>
      </c>
    </row>
    <row r="578" spans="1:2" x14ac:dyDescent="0.25">
      <c r="A578" t="s">
        <v>578</v>
      </c>
      <c r="B578">
        <v>47225</v>
      </c>
    </row>
    <row r="579" spans="1:2" x14ac:dyDescent="0.25">
      <c r="A579" t="s">
        <v>579</v>
      </c>
      <c r="B579">
        <v>47696</v>
      </c>
    </row>
    <row r="580" spans="1:2" x14ac:dyDescent="0.25">
      <c r="A580" t="s">
        <v>580</v>
      </c>
      <c r="B580">
        <v>46219</v>
      </c>
    </row>
    <row r="581" spans="1:2" x14ac:dyDescent="0.25">
      <c r="A581" t="s">
        <v>581</v>
      </c>
      <c r="B581">
        <v>48884</v>
      </c>
    </row>
    <row r="582" spans="1:2" x14ac:dyDescent="0.25">
      <c r="A582" t="s">
        <v>582</v>
      </c>
      <c r="B582">
        <v>46060</v>
      </c>
    </row>
    <row r="583" spans="1:2" x14ac:dyDescent="0.25">
      <c r="A583" t="s">
        <v>583</v>
      </c>
      <c r="B583">
        <v>49155</v>
      </c>
    </row>
    <row r="584" spans="1:2" x14ac:dyDescent="0.25">
      <c r="A584" t="s">
        <v>584</v>
      </c>
      <c r="B584">
        <v>47746</v>
      </c>
    </row>
    <row r="585" spans="1:2" x14ac:dyDescent="0.25">
      <c r="A585" t="s">
        <v>585</v>
      </c>
      <c r="B585">
        <v>48397</v>
      </c>
    </row>
    <row r="586" spans="1:2" x14ac:dyDescent="0.25">
      <c r="A586" t="s">
        <v>586</v>
      </c>
      <c r="B586">
        <v>45047</v>
      </c>
    </row>
    <row r="587" spans="1:2" x14ac:dyDescent="0.25">
      <c r="A587" t="s">
        <v>587</v>
      </c>
      <c r="B587">
        <v>49106</v>
      </c>
    </row>
    <row r="588" spans="1:2" x14ac:dyDescent="0.25">
      <c r="A588" t="s">
        <v>588</v>
      </c>
      <c r="B588">
        <v>45062</v>
      </c>
    </row>
    <row r="589" spans="1:2" x14ac:dyDescent="0.25">
      <c r="A589" t="s">
        <v>589</v>
      </c>
      <c r="B589">
        <v>49668</v>
      </c>
    </row>
    <row r="590" spans="1:2" x14ac:dyDescent="0.25">
      <c r="A590" t="s">
        <v>590</v>
      </c>
      <c r="B590">
        <v>45070</v>
      </c>
    </row>
    <row r="591" spans="1:2" x14ac:dyDescent="0.25">
      <c r="A591" t="s">
        <v>591</v>
      </c>
      <c r="B591">
        <v>45088</v>
      </c>
    </row>
    <row r="592" spans="1:2" x14ac:dyDescent="0.25">
      <c r="A592" t="s">
        <v>592</v>
      </c>
      <c r="B592">
        <v>45096</v>
      </c>
    </row>
    <row r="593" spans="1:2" x14ac:dyDescent="0.25">
      <c r="A593" t="s">
        <v>593</v>
      </c>
      <c r="B593">
        <v>46367</v>
      </c>
    </row>
    <row r="594" spans="1:2" x14ac:dyDescent="0.25">
      <c r="A594" t="s">
        <v>594</v>
      </c>
      <c r="B594">
        <v>45104</v>
      </c>
    </row>
    <row r="595" spans="1:2" x14ac:dyDescent="0.25">
      <c r="A595" t="s">
        <v>595</v>
      </c>
      <c r="B595">
        <v>45112</v>
      </c>
    </row>
    <row r="596" spans="1:2" x14ac:dyDescent="0.25">
      <c r="A596" t="s">
        <v>596</v>
      </c>
      <c r="B596">
        <v>45666</v>
      </c>
    </row>
    <row r="597" spans="1:2" x14ac:dyDescent="0.25">
      <c r="A597" t="s">
        <v>597</v>
      </c>
      <c r="B597">
        <v>44081</v>
      </c>
    </row>
    <row r="598" spans="1:2" x14ac:dyDescent="0.25">
      <c r="A598" t="s">
        <v>598</v>
      </c>
      <c r="B598">
        <v>50518</v>
      </c>
    </row>
    <row r="599" spans="1:2" x14ac:dyDescent="0.25">
      <c r="A599" t="s">
        <v>599</v>
      </c>
      <c r="B599">
        <v>49577</v>
      </c>
    </row>
    <row r="600" spans="1:2" x14ac:dyDescent="0.25">
      <c r="A600" t="s">
        <v>600</v>
      </c>
      <c r="B600">
        <v>49973</v>
      </c>
    </row>
    <row r="601" spans="1:2" x14ac:dyDescent="0.25">
      <c r="A601" t="s">
        <v>601</v>
      </c>
      <c r="B601">
        <v>45120</v>
      </c>
    </row>
    <row r="602" spans="1:2" x14ac:dyDescent="0.25">
      <c r="A602" t="s">
        <v>602</v>
      </c>
      <c r="B602">
        <v>45138</v>
      </c>
    </row>
    <row r="603" spans="1:2" x14ac:dyDescent="0.25">
      <c r="A603" t="s">
        <v>603</v>
      </c>
      <c r="B603">
        <v>46524</v>
      </c>
    </row>
    <row r="604" spans="1:2" x14ac:dyDescent="0.25">
      <c r="A604" t="s">
        <v>604</v>
      </c>
      <c r="B604">
        <v>45146</v>
      </c>
    </row>
    <row r="605" spans="1:2" x14ac:dyDescent="0.25">
      <c r="A605" t="s">
        <v>605</v>
      </c>
      <c r="B605">
        <v>45153</v>
      </c>
    </row>
    <row r="606" spans="1:2" x14ac:dyDescent="0.25">
      <c r="A606" t="s">
        <v>606</v>
      </c>
      <c r="B606">
        <v>45674</v>
      </c>
    </row>
    <row r="607" spans="1:2" x14ac:dyDescent="0.25">
      <c r="A607" t="s">
        <v>607</v>
      </c>
      <c r="B607">
        <v>45161</v>
      </c>
    </row>
    <row r="608" spans="1:2" x14ac:dyDescent="0.25">
      <c r="A608" t="s">
        <v>608</v>
      </c>
      <c r="B608">
        <v>49544</v>
      </c>
    </row>
    <row r="609" spans="1:2" x14ac:dyDescent="0.25">
      <c r="A609" t="s">
        <v>609</v>
      </c>
      <c r="B609">
        <v>45179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District Profile Report</vt:lpstr>
      <vt:lpstr>District Data</vt:lpstr>
      <vt:lpstr>Similar District Data</vt:lpstr>
      <vt:lpstr>Statewide Data</vt:lpstr>
      <vt:lpstr>Names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Michael Barnhart</cp:lastModifiedBy>
  <cp:lastPrinted>2022-01-07T21:03:42Z</cp:lastPrinted>
  <dcterms:created xsi:type="dcterms:W3CDTF">2018-12-20T16:25:55Z</dcterms:created>
  <dcterms:modified xsi:type="dcterms:W3CDTF">2022-01-07T21:04:32Z</dcterms:modified>
</cp:coreProperties>
</file>